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drawings/drawing3.xml" ContentType="application/vnd.openxmlformats-officedocument.drawing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drawings/drawing4.xml" ContentType="application/vnd.openxmlformats-officedocument.drawing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drawings/drawing5.xml" ContentType="application/vnd.openxmlformats-officedocument.drawing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drawings/drawing7.xml" ContentType="application/vnd.openxmlformats-officedocument.drawing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drawings/drawing8.xml" ContentType="application/vnd.openxmlformats-officedocument.drawing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drawings/drawing9.xml" ContentType="application/vnd.openxmlformats-officedocument.drawing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drawings/drawing10.xml" ContentType="application/vnd.openxmlformats-officedocument.drawing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drawings/drawing11.xml" ContentType="application/vnd.openxmlformats-officedocument.drawing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drawings/drawing12.xml" ContentType="application/vnd.openxmlformats-officedocument.drawing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drawings/drawing13.xml" ContentType="application/vnd.openxmlformats-officedocument.drawing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drawings/drawing14.xml" ContentType="application/vnd.openxmlformats-officedocument.drawing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drawings/drawing15.xml" ContentType="application/vnd.openxmlformats-officedocument.drawing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drawings/drawing16.xml" ContentType="application/vnd.openxmlformats-officedocument.drawing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drawings/drawing17.xml" ContentType="application/vnd.openxmlformats-officedocument.drawing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drawings/drawing18.xml" ContentType="application/vnd.openxmlformats-officedocument.drawing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drawings/drawing19.xml" ContentType="application/vnd.openxmlformats-officedocument.drawing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drawings/drawing20.xml" ContentType="application/vnd.openxmlformats-officedocument.drawing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drawings/drawing21.xml" ContentType="application/vnd.openxmlformats-officedocument.drawing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drawings/drawing22.xml" ContentType="application/vnd.openxmlformats-officedocument.drawing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drawings/drawing23.xml" ContentType="application/vnd.openxmlformats-officedocument.drawing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drawings/drawing24.xml" ContentType="application/vnd.openxmlformats-officedocument.drawing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drawings/drawing25.xml" ContentType="application/vnd.openxmlformats-officedocument.drawing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drawings/drawing26.xml" ContentType="application/vnd.openxmlformats-officedocument.drawing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drawings/drawing27.xml" ContentType="application/vnd.openxmlformats-officedocument.drawing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drawings/drawing28.xml" ContentType="application/vnd.openxmlformats-officedocument.drawing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drawings/drawing29.xml" ContentType="application/vnd.openxmlformats-officedocument.drawing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drawings/drawing30.xml" ContentType="application/vnd.openxmlformats-officedocument.drawing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drawings/drawing31.xml" ContentType="application/vnd.openxmlformats-officedocument.drawing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drawings/drawing32.xml" ContentType="application/vnd.openxmlformats-officedocument.drawing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drawings/drawing33.xml" ContentType="application/vnd.openxmlformats-officedocument.drawing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drawings/drawing34.xml" ContentType="application/vnd.openxmlformats-officedocument.drawing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drawings/drawing35.xml" ContentType="application/vnd.openxmlformats-officedocument.drawing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drawings/drawing36.xml" ContentType="application/vnd.openxmlformats-officedocument.drawing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drawings/drawing37.xml" ContentType="application/vnd.openxmlformats-officedocument.drawing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drawings/drawing38.xml" ContentType="application/vnd.openxmlformats-officedocument.drawing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drawings/drawing39.xml" ContentType="application/vnd.openxmlformats-officedocument.drawing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drawings/drawing40.xml" ContentType="application/vnd.openxmlformats-officedocument.drawing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drawings/drawing41.xml" ContentType="application/vnd.openxmlformats-officedocument.drawing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drawings/drawing42.xml" ContentType="application/vnd.openxmlformats-officedocument.drawing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drawings/drawing43.xml" ContentType="application/vnd.openxmlformats-officedocument.drawing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drawings/drawing44.xml" ContentType="application/vnd.openxmlformats-officedocument.drawing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drawings/drawing45.xml" ContentType="application/vnd.openxmlformats-officedocument.drawing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drawings/drawing46.xml" ContentType="application/vnd.openxmlformats-officedocument.drawing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drawings/drawing47.xml" ContentType="application/vnd.openxmlformats-officedocument.drawing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drawings/drawing48.xml" ContentType="application/vnd.openxmlformats-officedocument.drawing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drawings/drawing49.xml" ContentType="application/vnd.openxmlformats-officedocument.drawing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drawings/drawing50.xml" ContentType="application/vnd.openxmlformats-officedocument.drawing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drawings/drawing51.xml" ContentType="application/vnd.openxmlformats-officedocument.drawing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drawings/drawing52.xml" ContentType="application/vnd.openxmlformats-officedocument.drawing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drawings/drawing53.xml" ContentType="application/vnd.openxmlformats-officedocument.drawing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drawings/drawing54.xml" ContentType="application/vnd.openxmlformats-officedocument.drawing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drawings/drawing55.xml" ContentType="application/vnd.openxmlformats-officedocument.drawing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drawings/drawing56.xml" ContentType="application/vnd.openxmlformats-officedocument.drawing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drawings/drawing57.xml" ContentType="application/vnd.openxmlformats-officedocument.drawing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drawings/drawing58.xml" ContentType="application/vnd.openxmlformats-officedocument.drawing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drawings/drawing59.xml" ContentType="application/vnd.openxmlformats-officedocument.drawing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drawings/drawing60.xml" ContentType="application/vnd.openxmlformats-officedocument.drawing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drawings/drawing61.xml" ContentType="application/vnd.openxmlformats-officedocument.drawing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drawings/drawing62.xml" ContentType="application/vnd.openxmlformats-officedocument.drawing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drawings/drawing63.xml" ContentType="application/vnd.openxmlformats-officedocument.drawing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drawings/drawing64.xml" ContentType="application/vnd.openxmlformats-officedocument.drawing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drawings/drawing65.xml" ContentType="application/vnd.openxmlformats-officedocument.drawing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drawings/drawing66.xml" ContentType="application/vnd.openxmlformats-officedocument.drawing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drawings/drawing67.xml" ContentType="application/vnd.openxmlformats-officedocument.drawing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drawings/drawing68.xml" ContentType="application/vnd.openxmlformats-officedocument.drawing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drawings/drawing69.xml" ContentType="application/vnd.openxmlformats-officedocument.drawing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drawings/drawing70.xml" ContentType="application/vnd.openxmlformats-officedocument.drawing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drawings/drawing71.xml" ContentType="application/vnd.openxmlformats-officedocument.drawing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drawings/drawing72.xml" ContentType="application/vnd.openxmlformats-officedocument.drawing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drawings/drawing73.xml" ContentType="application/vnd.openxmlformats-officedocument.drawing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drawings/drawing74.xml" ContentType="application/vnd.openxmlformats-officedocument.drawing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drawings/drawing75.xml" ContentType="application/vnd.openxmlformats-officedocument.drawing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drawings/drawing76.xml" ContentType="application/vnd.openxmlformats-officedocument.drawing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drawings/drawing77.xml" ContentType="application/vnd.openxmlformats-officedocument.drawing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drawings/drawing78.xml" ContentType="application/vnd.openxmlformats-officedocument.drawing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drawings/drawing79.xml" ContentType="application/vnd.openxmlformats-officedocument.drawing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drawings/drawing80.xml" ContentType="application/vnd.openxmlformats-officedocument.drawing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drawings/drawing81.xml" ContentType="application/vnd.openxmlformats-officedocument.drawing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drawings/drawing82.xml" ContentType="application/vnd.openxmlformats-officedocument.drawing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drawings/drawing83.xml" ContentType="application/vnd.openxmlformats-officedocument.drawing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drawings/drawing84.xml" ContentType="application/vnd.openxmlformats-officedocument.drawing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drawings/drawing85.xml" ContentType="application/vnd.openxmlformats-officedocument.drawing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drawings/drawing86.xml" ContentType="application/vnd.openxmlformats-officedocument.drawing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drawings/drawing87.xml" ContentType="application/vnd.openxmlformats-officedocument.drawing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drawings/drawing88.xml" ContentType="application/vnd.openxmlformats-officedocument.drawing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drawings/drawing89.xml" ContentType="application/vnd.openxmlformats-officedocument.drawing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drawings/drawing90.xml" ContentType="application/vnd.openxmlformats-officedocument.drawing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drawings/drawing91.xml" ContentType="application/vnd.openxmlformats-officedocument.drawing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drawings/drawing92.xml" ContentType="application/vnd.openxmlformats-officedocument.drawing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drawings/drawing93.xml" ContentType="application/vnd.openxmlformats-officedocument.drawing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drawings/drawing9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H:\mpagano\2015\Budget\"/>
    </mc:Choice>
  </mc:AlternateContent>
  <bookViews>
    <workbookView xWindow="5985" yWindow="465" windowWidth="5985" windowHeight="5325" tabRatio="851" firstSheet="67" activeTab="94"/>
  </bookViews>
  <sheets>
    <sheet name="Instructions" sheetId="71" r:id="rId1"/>
    <sheet name="MAIN COVER SHEET" sheetId="65" r:id="rId2"/>
    <sheet name="INDEX" sheetId="1" r:id="rId3"/>
    <sheet name="2" sheetId="2" r:id="rId4"/>
    <sheet name="2.1" sheetId="67" r:id="rId5"/>
    <sheet name="2A&amp;B" sheetId="35" r:id="rId6"/>
    <sheet name="2C" sheetId="7" r:id="rId7"/>
    <sheet name="2D" sheetId="8" r:id="rId8"/>
    <sheet name="2E" sheetId="78" r:id="rId9"/>
    <sheet name="3" sheetId="75" r:id="rId10"/>
    <sheet name="3A1" sheetId="9" r:id="rId11"/>
    <sheet name="3A2" sheetId="10" r:id="rId12"/>
    <sheet name="3A3FSP" sheetId="11" r:id="rId13"/>
    <sheet name="3A3CSP" sheetId="68" r:id="rId14"/>
    <sheet name="4" sheetId="12" r:id="rId15"/>
    <sheet name="4X" sheetId="79" r:id="rId16"/>
    <sheet name="4A SDT" sheetId="13" r:id="rId17"/>
    <sheet name="4A1 SDT" sheetId="81" r:id="rId18"/>
    <sheet name="4A SSS" sheetId="38" r:id="rId19"/>
    <sheet name="4A1 SSS" sheetId="82" r:id="rId20"/>
    <sheet name="4A IMS" sheetId="39" r:id="rId21"/>
    <sheet name="4A1 IMS" sheetId="83" r:id="rId22"/>
    <sheet name="4A FPS" sheetId="40" r:id="rId23"/>
    <sheet name="4A1 FPS" sheetId="84" r:id="rId24"/>
    <sheet name="4A FSP" sheetId="63" r:id="rId25"/>
    <sheet name="4A1 FSP" sheetId="85" r:id="rId26"/>
    <sheet name="4A CSP" sheetId="41" r:id="rId27"/>
    <sheet name="4A1 CSP" sheetId="86" r:id="rId28"/>
    <sheet name="4A EPS" sheetId="42" r:id="rId29"/>
    <sheet name="4A1 EPS" sheetId="87" r:id="rId30"/>
    <sheet name="4A MTS" sheetId="43" r:id="rId31"/>
    <sheet name="4A REP" sheetId="44" r:id="rId32"/>
    <sheet name="4A1 REP" sheetId="89" r:id="rId33"/>
    <sheet name="4A FIS" sheetId="46" r:id="rId34"/>
    <sheet name="4A1 FIS" sheetId="90" r:id="rId35"/>
    <sheet name="4A MAP" sheetId="47" r:id="rId36"/>
    <sheet name="4A1 MAP" sheetId="91" r:id="rId37"/>
    <sheet name="4A CCW" sheetId="50" r:id="rId38"/>
    <sheet name="4A1 CCW" sheetId="92" r:id="rId39"/>
    <sheet name="4A APS" sheetId="51" r:id="rId40"/>
    <sheet name="4A1 APS" sheetId="95" r:id="rId41"/>
    <sheet name="4A NMA" sheetId="52" r:id="rId42"/>
    <sheet name="4A1 NMA" sheetId="94" r:id="rId43"/>
    <sheet name="4A MNP" sheetId="53" r:id="rId44"/>
    <sheet name="4A1 MNP" sheetId="93" r:id="rId45"/>
    <sheet name="4A TCM" sheetId="54" r:id="rId46"/>
    <sheet name="4A1 TCM" sheetId="96" r:id="rId47"/>
    <sheet name="4A TES" sheetId="55" r:id="rId48"/>
    <sheet name="4A1 TES" sheetId="97" r:id="rId49"/>
    <sheet name="4A GAU" sheetId="56" r:id="rId50"/>
    <sheet name="4A1 GAU" sheetId="98" r:id="rId51"/>
    <sheet name="4A RES" sheetId="57" r:id="rId52"/>
    <sheet name="4A1 RES" sheetId="99" r:id="rId53"/>
    <sheet name="4A MOS" sheetId="58" r:id="rId54"/>
    <sheet name="4A1 MOS" sheetId="100" r:id="rId55"/>
    <sheet name="4A HCE" sheetId="59" r:id="rId56"/>
    <sheet name="4A1 HCE" sheetId="101" r:id="rId57"/>
    <sheet name="4A GCM" sheetId="45" r:id="rId58"/>
    <sheet name="4A1 GCM" sheetId="102" r:id="rId59"/>
    <sheet name="4A PAC" sheetId="49" r:id="rId60"/>
    <sheet name="4A1 PAC" sheetId="106" r:id="rId61"/>
    <sheet name="4A ADM" sheetId="61" r:id="rId62"/>
    <sheet name="4A1 ADM" sheetId="103" r:id="rId63"/>
    <sheet name="4A FSS" sheetId="60" r:id="rId64"/>
    <sheet name="4A NPG" sheetId="62" r:id="rId65"/>
    <sheet name="4A WCM" sheetId="108" r:id="rId66"/>
    <sheet name="4A Reserve 1" sheetId="69" r:id="rId67"/>
    <sheet name="4A1 Reserve 1" sheetId="105" r:id="rId68"/>
    <sheet name="4A Reserve 2" sheetId="48" r:id="rId69"/>
    <sheet name="4A1 Reserve 2" sheetId="107" r:id="rId70"/>
    <sheet name="4B" sheetId="15" r:id="rId71"/>
    <sheet name="4C" sheetId="64" r:id="rId72"/>
    <sheet name="4W" sheetId="109" r:id="rId73"/>
    <sheet name="5" sheetId="16" r:id="rId74"/>
    <sheet name="6" sheetId="17" r:id="rId75"/>
    <sheet name="6A" sheetId="80" r:id="rId76"/>
    <sheet name="7" sheetId="18" r:id="rId77"/>
    <sheet name="8" sheetId="19" r:id="rId78"/>
    <sheet name="8A" sheetId="20" r:id="rId79"/>
    <sheet name="8B" sheetId="21" r:id="rId80"/>
    <sheet name="9" sheetId="22" r:id="rId81"/>
    <sheet name="9A" sheetId="23" r:id="rId82"/>
    <sheet name="9B" sheetId="24" r:id="rId83"/>
    <sheet name="10" sheetId="25" r:id="rId84"/>
    <sheet name="10A" sheetId="26" r:id="rId85"/>
    <sheet name="11" sheetId="27" r:id="rId86"/>
    <sheet name="12" sheetId="28" r:id="rId87"/>
    <sheet name="13" sheetId="29" r:id="rId88"/>
    <sheet name="14" sheetId="30" r:id="rId89"/>
    <sheet name="15" sheetId="31" r:id="rId90"/>
    <sheet name="15A" sheetId="76" r:id="rId91"/>
    <sheet name="15B" sheetId="77" r:id="rId92"/>
    <sheet name="16" sheetId="32" r:id="rId93"/>
    <sheet name="17" sheetId="33" r:id="rId94"/>
    <sheet name="EXPENSES" sheetId="110" r:id="rId95"/>
    <sheet name="ENTRY DIAGRAM" sheetId="70" r:id="rId96"/>
  </sheets>
  <externalReferences>
    <externalReference r:id="rId97"/>
  </externalReferences>
  <definedNames>
    <definedName name="_xlnm._FilterDatabase" localSheetId="5" hidden="1">'2A&amp;B'!$B$5:$AD$34</definedName>
    <definedName name="_xlnm._FilterDatabase" localSheetId="2" hidden="1">INDEX!$A$3:$A$67</definedName>
    <definedName name="Assumptions">'MAIN COVER SHEET'!$U$31</definedName>
    <definedName name="COUNTY_NAME">'MAIN COVER SHEET'!$W$34</definedName>
    <definedName name="_xlnm.Print_Area" localSheetId="83">'10'!$A$1:$F$24</definedName>
    <definedName name="_xlnm.Print_Area" localSheetId="85">'11'!$A$1:$J$35</definedName>
    <definedName name="_xlnm.Print_Area" localSheetId="89">'15'!$A$1:$F$30</definedName>
    <definedName name="_xlnm.Print_Area" localSheetId="93">'17'!$A$1:$F$34</definedName>
    <definedName name="_xlnm.Print_Area" localSheetId="3">'2'!$A$1:$G$75</definedName>
    <definedName name="_xlnm.Print_Area" localSheetId="4">'2.1'!$A$1:$F$45</definedName>
    <definedName name="_xlnm.Print_Area" localSheetId="5">'2A&amp;B'!$A$1:$AE$34</definedName>
    <definedName name="_xlnm.Print_Area" localSheetId="6">'2C'!$A$6:$O$24</definedName>
    <definedName name="_xlnm.Print_Area" localSheetId="7">'2D'!$A$1:$I$43</definedName>
    <definedName name="_xlnm.Print_Area" localSheetId="8">'2E'!$A$1:$H$43</definedName>
    <definedName name="_xlnm.Print_Area" localSheetId="10">'3A1'!$A$1:$I$37</definedName>
    <definedName name="_xlnm.Print_Area" localSheetId="11">'3A2'!$A$1:$I$40</definedName>
    <definedName name="_xlnm.Print_Area" localSheetId="12">'3A3FSP'!$A$1:$J$37</definedName>
    <definedName name="_xlnm.Print_Area" localSheetId="14">'4'!$A$1:$G$49</definedName>
    <definedName name="_xlnm.Print_Area" localSheetId="15">'4X'!$A$1:$J$40</definedName>
    <definedName name="_xlnm.Print_Area" localSheetId="74">'6'!$A$1:$E$45</definedName>
    <definedName name="_xlnm.Print_Area" localSheetId="79">'8B'!$A$1:$H$43</definedName>
    <definedName name="_xlnm.Print_Area" localSheetId="94">EXPENSES!$A$1:$G$106</definedName>
    <definedName name="_xlnm.Print_Titles" localSheetId="85">'11'!$A:$B</definedName>
    <definedName name="_xlnm.Print_Titles" localSheetId="5">'2A&amp;B'!$A:$B,'2A&amp;B'!$1:$6</definedName>
    <definedName name="_xlnm.Print_Titles" localSheetId="6">'2C'!$A:$A</definedName>
    <definedName name="_xlnm.Print_Titles" localSheetId="7">'2D'!$1:$4</definedName>
    <definedName name="_xlnm.Print_Titles" localSheetId="11">'3A2'!$A:$A,'3A2'!$1:$5</definedName>
    <definedName name="_xlnm.Print_Titles" localSheetId="61">'4A ADM'!$1:$8</definedName>
    <definedName name="_xlnm.Print_Titles" localSheetId="63">'4A FSS'!$1:$8</definedName>
    <definedName name="_xlnm.Print_Titles" localSheetId="49">'4A GAU'!$1:$8</definedName>
    <definedName name="_xlnm.Print_Titles" localSheetId="35">'4A MAP'!$1:$8</definedName>
    <definedName name="_xlnm.Print_Titles" localSheetId="64">'4A NPG'!$1:$8</definedName>
    <definedName name="_xlnm.Print_Titles" localSheetId="65">'4A WCM'!$1:$8</definedName>
    <definedName name="_xlnm.Print_Titles" localSheetId="94">EXPENSES!$2:$2</definedName>
    <definedName name="Prior_Year">'MAIN COVER SHEET'!$W$33</definedName>
    <definedName name="Year">'MAIN COVER SHEET'!$W$32</definedName>
  </definedNames>
  <calcPr calcId="152511"/>
</workbook>
</file>

<file path=xl/calcChain.xml><?xml version="1.0" encoding="utf-8"?>
<calcChain xmlns="http://schemas.openxmlformats.org/spreadsheetml/2006/main">
  <c r="C12" i="12" l="1"/>
  <c r="D42" i="12" l="1"/>
  <c r="G17" i="110" l="1"/>
  <c r="G12" i="110"/>
  <c r="G27" i="12" l="1"/>
  <c r="G20" i="12"/>
  <c r="G15" i="12"/>
  <c r="G14" i="12"/>
  <c r="G13" i="12"/>
  <c r="G81" i="110" l="1"/>
  <c r="G27" i="76" l="1"/>
  <c r="G29" i="76" l="1"/>
  <c r="G26" i="76"/>
  <c r="D9" i="7" l="1"/>
  <c r="M9" i="7"/>
  <c r="I9" i="7"/>
  <c r="E12" i="80" l="1"/>
  <c r="G28" i="76" l="1"/>
  <c r="E12" i="67" l="1"/>
  <c r="H25" i="64" l="1"/>
  <c r="K45" i="75"/>
  <c r="H21" i="64" l="1"/>
  <c r="H23" i="64"/>
  <c r="F82" i="110"/>
  <c r="F80" i="110"/>
  <c r="F68" i="110"/>
  <c r="F67" i="110"/>
  <c r="F65" i="110"/>
  <c r="F64" i="110"/>
  <c r="F63" i="110"/>
  <c r="F62" i="110"/>
  <c r="F45" i="110"/>
  <c r="F44" i="110"/>
  <c r="F43" i="110"/>
  <c r="F18" i="110"/>
  <c r="F14" i="110"/>
  <c r="F13" i="110"/>
  <c r="E25" i="12" l="1"/>
  <c r="D101" i="110" l="1"/>
  <c r="E101" i="110"/>
  <c r="F101" i="110"/>
  <c r="D19" i="33" l="1"/>
  <c r="C19" i="33"/>
  <c r="C17" i="31"/>
  <c r="D17" i="31"/>
  <c r="G45" i="110" l="1"/>
  <c r="C19" i="19" l="1"/>
  <c r="G25" i="12" l="1"/>
  <c r="G31" i="12"/>
  <c r="F70" i="110" l="1"/>
  <c r="C26" i="16" l="1"/>
  <c r="C27" i="16"/>
  <c r="C25" i="16"/>
  <c r="C24" i="16"/>
  <c r="C22" i="16"/>
  <c r="C20" i="16"/>
  <c r="G29" i="12"/>
  <c r="J21" i="64" l="1"/>
  <c r="H11" i="15"/>
  <c r="H9" i="15"/>
  <c r="G34" i="12"/>
  <c r="E34" i="12"/>
  <c r="E31" i="12"/>
  <c r="E30" i="12"/>
  <c r="E29" i="12"/>
  <c r="E27" i="12"/>
  <c r="G26" i="12"/>
  <c r="E26" i="12"/>
  <c r="G24" i="12"/>
  <c r="E24" i="12"/>
  <c r="G23" i="12"/>
  <c r="E23" i="12"/>
  <c r="S7" i="35" s="1"/>
  <c r="G22" i="12"/>
  <c r="E22" i="12"/>
  <c r="E20" i="12"/>
  <c r="G19" i="12"/>
  <c r="E19" i="12"/>
  <c r="G18" i="12"/>
  <c r="E18" i="12"/>
  <c r="G17" i="12"/>
  <c r="E17" i="12"/>
  <c r="G16" i="12"/>
  <c r="E16" i="12"/>
  <c r="E15" i="12"/>
  <c r="E14" i="12"/>
  <c r="E13" i="12"/>
  <c r="G12" i="12"/>
  <c r="E12" i="12"/>
  <c r="G11" i="12"/>
  <c r="E11" i="12"/>
  <c r="H28" i="15" l="1"/>
  <c r="H20" i="15"/>
  <c r="H27" i="15"/>
  <c r="H23" i="15"/>
  <c r="H21" i="15"/>
  <c r="H22" i="15"/>
  <c r="J28" i="15"/>
  <c r="J22" i="15"/>
  <c r="J25" i="64"/>
  <c r="J23" i="64"/>
  <c r="G37" i="76"/>
  <c r="G17" i="76" l="1"/>
  <c r="G16" i="76"/>
  <c r="G24" i="76" l="1"/>
  <c r="G23" i="76" l="1"/>
  <c r="G15" i="76" l="1"/>
  <c r="C22" i="77" s="1"/>
  <c r="G13" i="20" l="1"/>
  <c r="G12" i="20"/>
  <c r="G11" i="20"/>
  <c r="G6" i="110" l="1"/>
  <c r="E10" i="27" l="1"/>
  <c r="E24" i="27"/>
  <c r="I21" i="68" l="1"/>
  <c r="J4" i="68"/>
  <c r="H4" i="68"/>
  <c r="G4" i="68"/>
  <c r="E4" i="68"/>
  <c r="D4" i="68"/>
  <c r="C4" i="68"/>
  <c r="B4" i="68"/>
  <c r="Q10" i="35"/>
  <c r="U7" i="35"/>
  <c r="W27" i="35"/>
  <c r="D37" i="12" l="1"/>
  <c r="C37" i="12"/>
  <c r="X27" i="35"/>
  <c r="G18" i="76" l="1"/>
  <c r="G51" i="110"/>
  <c r="G71" i="110"/>
  <c r="G41" i="110"/>
  <c r="E36" i="26"/>
  <c r="G53" i="110" s="1"/>
  <c r="G27" i="110"/>
  <c r="G30" i="110" s="1"/>
  <c r="D7" i="35"/>
  <c r="E7" i="35"/>
  <c r="F7" i="35"/>
  <c r="G7" i="35"/>
  <c r="H7" i="35"/>
  <c r="I7" i="35"/>
  <c r="K7" i="35"/>
  <c r="M7" i="35"/>
  <c r="N7" i="35"/>
  <c r="R7" i="35"/>
  <c r="T7" i="35"/>
  <c r="AD7" i="35"/>
  <c r="G14" i="76"/>
  <c r="D7" i="110"/>
  <c r="E7" i="110"/>
  <c r="F7" i="110"/>
  <c r="E15" i="16"/>
  <c r="I9" i="110"/>
  <c r="I10" i="110"/>
  <c r="I11" i="110"/>
  <c r="I12" i="110"/>
  <c r="F20" i="110"/>
  <c r="I15" i="110"/>
  <c r="I16" i="110"/>
  <c r="I17" i="110"/>
  <c r="I18" i="110"/>
  <c r="I19" i="110"/>
  <c r="D20" i="110"/>
  <c r="E20" i="110"/>
  <c r="D27" i="110"/>
  <c r="D30" i="110" s="1"/>
  <c r="E27" i="110"/>
  <c r="E30" i="110" s="1"/>
  <c r="F27" i="110"/>
  <c r="F30" i="110" s="1"/>
  <c r="D41" i="110"/>
  <c r="E41" i="110"/>
  <c r="F41" i="110"/>
  <c r="D19" i="19"/>
  <c r="D46" i="110"/>
  <c r="E46" i="110"/>
  <c r="F46" i="110"/>
  <c r="D51" i="110"/>
  <c r="E51" i="110"/>
  <c r="F51" i="110"/>
  <c r="E12" i="25"/>
  <c r="E21" i="25" s="1"/>
  <c r="D54" i="110"/>
  <c r="E54" i="110"/>
  <c r="F54" i="110"/>
  <c r="E14" i="28"/>
  <c r="D22" i="28"/>
  <c r="D71" i="110"/>
  <c r="E71" i="110"/>
  <c r="F71" i="110"/>
  <c r="D77" i="110"/>
  <c r="E77" i="110"/>
  <c r="F77" i="110"/>
  <c r="G77" i="110"/>
  <c r="E15" i="30"/>
  <c r="D83" i="110"/>
  <c r="E83" i="110"/>
  <c r="F83" i="110"/>
  <c r="D86" i="110"/>
  <c r="E86" i="110"/>
  <c r="F86" i="110"/>
  <c r="D91" i="110"/>
  <c r="E91" i="110"/>
  <c r="F91" i="110"/>
  <c r="G91" i="110"/>
  <c r="C17" i="33"/>
  <c r="D17" i="33"/>
  <c r="E17" i="33"/>
  <c r="C18" i="33"/>
  <c r="D18" i="33"/>
  <c r="E18" i="33"/>
  <c r="C13" i="32"/>
  <c r="D13" i="32"/>
  <c r="E13" i="32"/>
  <c r="V24" i="35" s="1"/>
  <c r="C15" i="32"/>
  <c r="D15" i="32"/>
  <c r="E15" i="32"/>
  <c r="C19" i="32"/>
  <c r="D19" i="32"/>
  <c r="E19" i="32"/>
  <c r="B14" i="77"/>
  <c r="E14" i="77"/>
  <c r="F14" i="77"/>
  <c r="G14" i="77" s="1"/>
  <c r="B15" i="77"/>
  <c r="E15" i="77"/>
  <c r="F15" i="77" s="1"/>
  <c r="G15" i="77" s="1"/>
  <c r="B16" i="77"/>
  <c r="E16" i="77"/>
  <c r="F16" i="77" s="1"/>
  <c r="G16" i="77" s="1"/>
  <c r="B17" i="77"/>
  <c r="E17" i="77"/>
  <c r="F17" i="77"/>
  <c r="G17" i="77" s="1"/>
  <c r="B18" i="77"/>
  <c r="E18" i="77"/>
  <c r="F18" i="77" s="1"/>
  <c r="G18" i="77" s="1"/>
  <c r="B19" i="77"/>
  <c r="E19" i="77"/>
  <c r="F19" i="77"/>
  <c r="G19" i="77" s="1"/>
  <c r="B20" i="77"/>
  <c r="H20" i="77" s="1"/>
  <c r="E20" i="77"/>
  <c r="F20" i="77"/>
  <c r="G20" i="77" s="1"/>
  <c r="B21" i="77"/>
  <c r="E21" i="77"/>
  <c r="F21" i="77" s="1"/>
  <c r="G21" i="77" s="1"/>
  <c r="B22" i="77"/>
  <c r="E22" i="77"/>
  <c r="F22" i="77" s="1"/>
  <c r="G22" i="77" s="1"/>
  <c r="B23" i="77"/>
  <c r="E23" i="77"/>
  <c r="F23" i="77"/>
  <c r="G23" i="77" s="1"/>
  <c r="B24" i="77"/>
  <c r="E24" i="77"/>
  <c r="F24" i="77" s="1"/>
  <c r="G24" i="77" s="1"/>
  <c r="B25" i="77"/>
  <c r="E25" i="77"/>
  <c r="F25" i="77" s="1"/>
  <c r="G25" i="77" s="1"/>
  <c r="B26" i="77"/>
  <c r="E26" i="77"/>
  <c r="F26" i="77"/>
  <c r="G26" i="77" s="1"/>
  <c r="B27" i="77"/>
  <c r="E27" i="77"/>
  <c r="F27" i="77" s="1"/>
  <c r="G27" i="77" s="1"/>
  <c r="B28" i="77"/>
  <c r="E28" i="77"/>
  <c r="F28" i="77" s="1"/>
  <c r="G28" i="77" s="1"/>
  <c r="B29" i="77"/>
  <c r="E29" i="77"/>
  <c r="F29" i="77" s="1"/>
  <c r="G29" i="77" s="1"/>
  <c r="B30" i="77"/>
  <c r="E30" i="77"/>
  <c r="F30" i="77" s="1"/>
  <c r="G30" i="77" s="1"/>
  <c r="B31" i="77"/>
  <c r="E31" i="77"/>
  <c r="F31" i="77" s="1"/>
  <c r="G31" i="77" s="1"/>
  <c r="H31" i="77" s="1"/>
  <c r="B32" i="77"/>
  <c r="E32" i="77"/>
  <c r="F32" i="77" s="1"/>
  <c r="G32" i="77" s="1"/>
  <c r="B33" i="77"/>
  <c r="E33" i="77"/>
  <c r="F33" i="77" s="1"/>
  <c r="G33" i="77" s="1"/>
  <c r="B34" i="77"/>
  <c r="E34" i="77"/>
  <c r="F34" i="77" s="1"/>
  <c r="G34" i="77" s="1"/>
  <c r="B35" i="77"/>
  <c r="E35" i="77"/>
  <c r="F35" i="77" s="1"/>
  <c r="G35" i="77" s="1"/>
  <c r="B36" i="77"/>
  <c r="E36" i="77"/>
  <c r="F36" i="77" s="1"/>
  <c r="G36" i="77" s="1"/>
  <c r="B37" i="77"/>
  <c r="H37" i="77" s="1"/>
  <c r="E37" i="77"/>
  <c r="F37" i="77" s="1"/>
  <c r="G37" i="77" s="1"/>
  <c r="B38" i="77"/>
  <c r="E38" i="77"/>
  <c r="F38" i="77" s="1"/>
  <c r="G38" i="77" s="1"/>
  <c r="C40" i="77"/>
  <c r="D40" i="77"/>
  <c r="G13" i="76"/>
  <c r="G19" i="76"/>
  <c r="G20" i="76"/>
  <c r="G21" i="76"/>
  <c r="G22" i="76"/>
  <c r="G25" i="76"/>
  <c r="G36" i="76"/>
  <c r="G38" i="76"/>
  <c r="B3" i="31"/>
  <c r="C3" i="31"/>
  <c r="D3" i="31"/>
  <c r="E3" i="31"/>
  <c r="F3" i="31"/>
  <c r="C13" i="30"/>
  <c r="D13" i="30"/>
  <c r="E13" i="30"/>
  <c r="C14" i="30"/>
  <c r="D14" i="30"/>
  <c r="E14" i="30"/>
  <c r="C15" i="30"/>
  <c r="D15" i="30"/>
  <c r="C14" i="29"/>
  <c r="D14" i="29"/>
  <c r="E14" i="29"/>
  <c r="C18" i="29"/>
  <c r="D18" i="29"/>
  <c r="E18" i="29"/>
  <c r="C19" i="29"/>
  <c r="D19" i="29"/>
  <c r="E19" i="29"/>
  <c r="C12" i="28"/>
  <c r="D12" i="28"/>
  <c r="E12" i="28"/>
  <c r="C13" i="28"/>
  <c r="D13" i="28"/>
  <c r="E13" i="28"/>
  <c r="E19" i="35" s="1"/>
  <c r="C14" i="28"/>
  <c r="D14" i="28"/>
  <c r="C15" i="28"/>
  <c r="D15" i="28"/>
  <c r="E15" i="28"/>
  <c r="C16" i="28"/>
  <c r="D16" i="28"/>
  <c r="E16" i="28"/>
  <c r="C17" i="28"/>
  <c r="D17" i="28"/>
  <c r="E17" i="28"/>
  <c r="M19" i="35" s="1"/>
  <c r="C18" i="28"/>
  <c r="D18" i="28"/>
  <c r="E18" i="28"/>
  <c r="I19" i="35" s="1"/>
  <c r="C19" i="28"/>
  <c r="D19" i="28"/>
  <c r="E19" i="28"/>
  <c r="U19" i="35" s="1"/>
  <c r="C21" i="28"/>
  <c r="D21" i="28"/>
  <c r="E21" i="28"/>
  <c r="C22" i="28"/>
  <c r="E22" i="28"/>
  <c r="N19" i="35" s="1"/>
  <c r="C23" i="28"/>
  <c r="D23" i="28"/>
  <c r="E23" i="28"/>
  <c r="T19" i="35" s="1"/>
  <c r="C24" i="28"/>
  <c r="D24" i="28"/>
  <c r="E24" i="28"/>
  <c r="W19" i="35" s="1"/>
  <c r="D25" i="28"/>
  <c r="E25" i="28"/>
  <c r="E8" i="27"/>
  <c r="E9" i="27"/>
  <c r="E11" i="27"/>
  <c r="E12" i="27"/>
  <c r="E13" i="27"/>
  <c r="E14" i="27"/>
  <c r="E15" i="27"/>
  <c r="E16" i="27"/>
  <c r="E17" i="27"/>
  <c r="E18" i="27"/>
  <c r="E19" i="27"/>
  <c r="E21" i="27"/>
  <c r="E25" i="27"/>
  <c r="E26" i="27"/>
  <c r="E27" i="27"/>
  <c r="E28" i="27"/>
  <c r="E29" i="27"/>
  <c r="C34" i="27"/>
  <c r="D34" i="27"/>
  <c r="F34" i="27"/>
  <c r="G34" i="27"/>
  <c r="H34" i="27"/>
  <c r="I34" i="27"/>
  <c r="R18" i="35" s="1"/>
  <c r="J34" i="27"/>
  <c r="D12" i="25"/>
  <c r="D21" i="25" s="1"/>
  <c r="F16" i="22"/>
  <c r="D17" i="22"/>
  <c r="E17" i="22"/>
  <c r="F17" i="22"/>
  <c r="E28" i="22"/>
  <c r="E38" i="22" s="1"/>
  <c r="D29" i="22"/>
  <c r="D39" i="22" s="1"/>
  <c r="F29" i="22"/>
  <c r="F39" i="22" s="1"/>
  <c r="D42" i="22"/>
  <c r="E42" i="22"/>
  <c r="F42" i="22"/>
  <c r="D11" i="21"/>
  <c r="E11" i="21"/>
  <c r="F11" i="21" s="1"/>
  <c r="C14" i="35" s="1"/>
  <c r="D12" i="21"/>
  <c r="D13" i="21"/>
  <c r="E13" i="21" s="1"/>
  <c r="G13" i="21" s="1"/>
  <c r="D14" i="21"/>
  <c r="E14" i="21" s="1"/>
  <c r="F14" i="21" s="1"/>
  <c r="F14" i="35" s="1"/>
  <c r="D15" i="21"/>
  <c r="E15" i="21" s="1"/>
  <c r="D16" i="21"/>
  <c r="E16" i="21" s="1"/>
  <c r="F16" i="21" s="1"/>
  <c r="H14" i="35" s="1"/>
  <c r="D17" i="21"/>
  <c r="E17" i="21" s="1"/>
  <c r="F17" i="21" s="1"/>
  <c r="I14" i="35" s="1"/>
  <c r="D18" i="21"/>
  <c r="E18" i="21" s="1"/>
  <c r="D19" i="21"/>
  <c r="E19" i="21" s="1"/>
  <c r="G19" i="21" s="1"/>
  <c r="D20" i="21"/>
  <c r="E20" i="21"/>
  <c r="D21" i="21"/>
  <c r="E21" i="21"/>
  <c r="D22" i="21"/>
  <c r="E22" i="21"/>
  <c r="G22" i="21" s="1"/>
  <c r="D23" i="21"/>
  <c r="E23" i="21"/>
  <c r="D24" i="21"/>
  <c r="E24" i="21"/>
  <c r="D25" i="21"/>
  <c r="E25" i="21" s="1"/>
  <c r="D26" i="21"/>
  <c r="E26" i="21" s="1"/>
  <c r="G26" i="21" s="1"/>
  <c r="D27" i="21"/>
  <c r="E27" i="21" s="1"/>
  <c r="F27" i="21" s="1"/>
  <c r="D28" i="21"/>
  <c r="E28" i="21" s="1"/>
  <c r="F28" i="21" s="1"/>
  <c r="D29" i="21"/>
  <c r="E29" i="21" s="1"/>
  <c r="G29" i="21" s="1"/>
  <c r="D30" i="21"/>
  <c r="E30" i="21" s="1"/>
  <c r="D31" i="21"/>
  <c r="E31" i="21" s="1"/>
  <c r="F31" i="21" s="1"/>
  <c r="G31" i="21"/>
  <c r="D32" i="21"/>
  <c r="E32" i="21" s="1"/>
  <c r="D33" i="21"/>
  <c r="E33" i="21" s="1"/>
  <c r="D34" i="21"/>
  <c r="E34" i="21" s="1"/>
  <c r="G34" i="21" s="1"/>
  <c r="D35" i="21"/>
  <c r="E35" i="21"/>
  <c r="F35" i="21" s="1"/>
  <c r="D36" i="21"/>
  <c r="E36" i="21" s="1"/>
  <c r="B38" i="21"/>
  <c r="C38" i="21"/>
  <c r="G14" i="20"/>
  <c r="G15" i="20"/>
  <c r="G18" i="20" s="1"/>
  <c r="G16" i="20"/>
  <c r="G17" i="20"/>
  <c r="G25" i="20"/>
  <c r="G26" i="20"/>
  <c r="G27" i="20"/>
  <c r="G28" i="20"/>
  <c r="G29" i="20"/>
  <c r="G30" i="20"/>
  <c r="G31" i="20"/>
  <c r="B4" i="19"/>
  <c r="C4" i="19"/>
  <c r="D4" i="19"/>
  <c r="E4" i="19"/>
  <c r="F4" i="19"/>
  <c r="C17" i="18"/>
  <c r="D17" i="18"/>
  <c r="E17" i="18"/>
  <c r="C18" i="18"/>
  <c r="D18" i="18"/>
  <c r="E18" i="18"/>
  <c r="C19" i="18"/>
  <c r="D19" i="18"/>
  <c r="E19" i="18"/>
  <c r="C20" i="18"/>
  <c r="D20" i="18"/>
  <c r="E20" i="18"/>
  <c r="C21" i="18"/>
  <c r="D21" i="18"/>
  <c r="E21" i="18"/>
  <c r="C22" i="18"/>
  <c r="D22" i="18"/>
  <c r="E22" i="18"/>
  <c r="C23" i="18"/>
  <c r="D23" i="18"/>
  <c r="E23" i="18"/>
  <c r="C24" i="18"/>
  <c r="D24" i="18"/>
  <c r="E24" i="18"/>
  <c r="C25" i="18"/>
  <c r="D25" i="18"/>
  <c r="E25" i="18"/>
  <c r="E23" i="17"/>
  <c r="E25" i="17"/>
  <c r="C23" i="17"/>
  <c r="D23" i="17"/>
  <c r="C24" i="17"/>
  <c r="D24" i="17"/>
  <c r="E24" i="17"/>
  <c r="C25" i="17"/>
  <c r="D25" i="17"/>
  <c r="C15" i="16"/>
  <c r="D15" i="16"/>
  <c r="C16" i="16"/>
  <c r="D16" i="16"/>
  <c r="E16" i="16"/>
  <c r="C17" i="16"/>
  <c r="D17" i="16"/>
  <c r="E17" i="16"/>
  <c r="C18" i="16"/>
  <c r="D18" i="16"/>
  <c r="E18" i="16"/>
  <c r="E20" i="16"/>
  <c r="D21" i="16"/>
  <c r="E21" i="16"/>
  <c r="D22" i="16"/>
  <c r="E22" i="16"/>
  <c r="D24" i="16"/>
  <c r="E24" i="16"/>
  <c r="D25" i="16"/>
  <c r="E25" i="16"/>
  <c r="D26" i="16"/>
  <c r="E26" i="16"/>
  <c r="D27" i="16"/>
  <c r="E27" i="16"/>
  <c r="F26" i="109"/>
  <c r="H10" i="45"/>
  <c r="E10" i="56"/>
  <c r="F27" i="64"/>
  <c r="H26" i="15"/>
  <c r="H9" i="53" s="1"/>
  <c r="H48" i="53" s="1"/>
  <c r="J21" i="15"/>
  <c r="E9" i="63" s="1"/>
  <c r="E9" i="54"/>
  <c r="J25" i="15"/>
  <c r="E9" i="52" s="1"/>
  <c r="E48" i="52" s="1"/>
  <c r="J26" i="15"/>
  <c r="E9" i="53" s="1"/>
  <c r="E48" i="53" s="1"/>
  <c r="J29" i="15"/>
  <c r="E9" i="45" s="1"/>
  <c r="J30" i="15"/>
  <c r="F33" i="15"/>
  <c r="A3" i="107"/>
  <c r="E13" i="107"/>
  <c r="E14" i="107"/>
  <c r="E15" i="107"/>
  <c r="E16" i="107"/>
  <c r="E17" i="107"/>
  <c r="E18" i="107"/>
  <c r="E19" i="107"/>
  <c r="E20" i="107"/>
  <c r="E21" i="107"/>
  <c r="E22" i="107"/>
  <c r="E23" i="107"/>
  <c r="E24" i="107"/>
  <c r="E25" i="107"/>
  <c r="B26" i="107"/>
  <c r="C26" i="107"/>
  <c r="D26" i="107"/>
  <c r="A2" i="48"/>
  <c r="G5" i="48"/>
  <c r="H5" i="48"/>
  <c r="A48" i="48"/>
  <c r="E48" i="48"/>
  <c r="H48" i="48"/>
  <c r="A3" i="105"/>
  <c r="E13" i="105"/>
  <c r="E14" i="105"/>
  <c r="E15" i="105"/>
  <c r="E16" i="105"/>
  <c r="E17" i="105"/>
  <c r="E18" i="105"/>
  <c r="E19" i="105"/>
  <c r="E20" i="105"/>
  <c r="E21" i="105"/>
  <c r="E22" i="105"/>
  <c r="E23" i="105"/>
  <c r="E24" i="105"/>
  <c r="E25" i="105"/>
  <c r="B26" i="105"/>
  <c r="C26" i="105"/>
  <c r="D26" i="105"/>
  <c r="A2" i="69"/>
  <c r="G5" i="69"/>
  <c r="H5" i="69"/>
  <c r="A48" i="69"/>
  <c r="E48" i="69"/>
  <c r="H48" i="69"/>
  <c r="A2" i="108"/>
  <c r="G5" i="108"/>
  <c r="H5" i="108"/>
  <c r="A48" i="108"/>
  <c r="E48" i="108"/>
  <c r="H11" i="109"/>
  <c r="H48" i="108"/>
  <c r="H9" i="109"/>
  <c r="H24" i="109" s="1"/>
  <c r="H11" i="45" s="1"/>
  <c r="A2" i="62"/>
  <c r="G5" i="62"/>
  <c r="H5" i="62"/>
  <c r="A48" i="62"/>
  <c r="E48" i="62"/>
  <c r="H48" i="62"/>
  <c r="A2" i="60"/>
  <c r="G5" i="60"/>
  <c r="H5" i="60"/>
  <c r="A48" i="60"/>
  <c r="E48" i="60"/>
  <c r="H48" i="60"/>
  <c r="A3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B26" i="103"/>
  <c r="C26" i="103"/>
  <c r="D26" i="103"/>
  <c r="A2" i="61"/>
  <c r="G5" i="61"/>
  <c r="H5" i="61"/>
  <c r="A48" i="61"/>
  <c r="E48" i="61"/>
  <c r="H48" i="61"/>
  <c r="A3" i="106"/>
  <c r="E13" i="106"/>
  <c r="E14" i="106"/>
  <c r="E15" i="106"/>
  <c r="E16" i="106"/>
  <c r="E17" i="106"/>
  <c r="E18" i="106"/>
  <c r="E19" i="106"/>
  <c r="E20" i="106"/>
  <c r="E21" i="106"/>
  <c r="E22" i="106"/>
  <c r="E23" i="106"/>
  <c r="E24" i="106"/>
  <c r="E25" i="106"/>
  <c r="B26" i="106"/>
  <c r="C26" i="106"/>
  <c r="D26" i="106"/>
  <c r="A2" i="49"/>
  <c r="G5" i="49"/>
  <c r="H5" i="49"/>
  <c r="A48" i="49"/>
  <c r="E48" i="49"/>
  <c r="H48" i="49"/>
  <c r="A3" i="102"/>
  <c r="E13" i="102"/>
  <c r="E14" i="102"/>
  <c r="E15" i="102"/>
  <c r="E16" i="102"/>
  <c r="E17" i="102"/>
  <c r="E18" i="102"/>
  <c r="E19" i="102"/>
  <c r="E20" i="102"/>
  <c r="E21" i="102"/>
  <c r="E22" i="102"/>
  <c r="E23" i="102"/>
  <c r="E24" i="102"/>
  <c r="E25" i="102"/>
  <c r="B26" i="102"/>
  <c r="C26" i="102"/>
  <c r="D26" i="102"/>
  <c r="A2" i="45"/>
  <c r="G5" i="45"/>
  <c r="H5" i="45"/>
  <c r="A48" i="45"/>
  <c r="A3" i="101"/>
  <c r="E13" i="101"/>
  <c r="E14" i="101"/>
  <c r="E15" i="101"/>
  <c r="E16" i="101"/>
  <c r="E17" i="101"/>
  <c r="E18" i="101"/>
  <c r="E19" i="101"/>
  <c r="E20" i="101"/>
  <c r="E21" i="101"/>
  <c r="E22" i="101"/>
  <c r="E23" i="101"/>
  <c r="E24" i="101"/>
  <c r="E25" i="101"/>
  <c r="B26" i="101"/>
  <c r="C26" i="101"/>
  <c r="D26" i="101"/>
  <c r="A2" i="59"/>
  <c r="G5" i="59"/>
  <c r="H5" i="59"/>
  <c r="A48" i="59"/>
  <c r="E48" i="59"/>
  <c r="H48" i="59"/>
  <c r="A3" i="100"/>
  <c r="E13" i="100"/>
  <c r="E14" i="100"/>
  <c r="E26" i="100" s="1"/>
  <c r="E15" i="100"/>
  <c r="E16" i="100"/>
  <c r="E17" i="100"/>
  <c r="E18" i="100"/>
  <c r="E19" i="100"/>
  <c r="E20" i="100"/>
  <c r="E21" i="100"/>
  <c r="E22" i="100"/>
  <c r="E23" i="100"/>
  <c r="E24" i="100"/>
  <c r="E25" i="100"/>
  <c r="B26" i="100"/>
  <c r="C26" i="100"/>
  <c r="D26" i="100"/>
  <c r="A2" i="58"/>
  <c r="G5" i="58"/>
  <c r="H5" i="58"/>
  <c r="A48" i="58"/>
  <c r="E48" i="58"/>
  <c r="H48" i="58"/>
  <c r="A3" i="99"/>
  <c r="E13" i="99"/>
  <c r="E14" i="99"/>
  <c r="E15" i="99"/>
  <c r="E16" i="99"/>
  <c r="E17" i="99"/>
  <c r="E18" i="99"/>
  <c r="E19" i="99"/>
  <c r="E20" i="99"/>
  <c r="E21" i="99"/>
  <c r="E22" i="99"/>
  <c r="E23" i="99"/>
  <c r="E24" i="99"/>
  <c r="E25" i="99"/>
  <c r="B26" i="99"/>
  <c r="C26" i="99"/>
  <c r="D26" i="99"/>
  <c r="A2" i="57"/>
  <c r="G5" i="57"/>
  <c r="H5" i="57"/>
  <c r="A48" i="57"/>
  <c r="E48" i="57"/>
  <c r="H48" i="57"/>
  <c r="A3" i="98"/>
  <c r="E13" i="98"/>
  <c r="E14" i="98"/>
  <c r="E15" i="98"/>
  <c r="E16" i="98"/>
  <c r="E17" i="98"/>
  <c r="E18" i="98"/>
  <c r="E19" i="98"/>
  <c r="E20" i="98"/>
  <c r="E21" i="98"/>
  <c r="E22" i="98"/>
  <c r="E23" i="98"/>
  <c r="E24" i="98"/>
  <c r="E25" i="98"/>
  <c r="B26" i="98"/>
  <c r="C26" i="98"/>
  <c r="D26" i="98"/>
  <c r="A2" i="56"/>
  <c r="G5" i="56"/>
  <c r="H5" i="56"/>
  <c r="A48" i="56"/>
  <c r="A3" i="97"/>
  <c r="E13" i="97"/>
  <c r="E14" i="97"/>
  <c r="E15" i="97"/>
  <c r="E16" i="97"/>
  <c r="E17" i="97"/>
  <c r="E18" i="97"/>
  <c r="E19" i="97"/>
  <c r="E20" i="97"/>
  <c r="E21" i="97"/>
  <c r="E22" i="97"/>
  <c r="E23" i="97"/>
  <c r="E24" i="97"/>
  <c r="E25" i="97"/>
  <c r="B26" i="97"/>
  <c r="C26" i="97"/>
  <c r="D26" i="97"/>
  <c r="A2" i="55"/>
  <c r="G5" i="55"/>
  <c r="H5" i="55"/>
  <c r="A48" i="55"/>
  <c r="E48" i="55"/>
  <c r="H48" i="55"/>
  <c r="A3" i="96"/>
  <c r="E13" i="96"/>
  <c r="E14" i="96"/>
  <c r="E15" i="96"/>
  <c r="E16" i="96"/>
  <c r="E17" i="96"/>
  <c r="E18" i="96"/>
  <c r="E19" i="96"/>
  <c r="E20" i="96"/>
  <c r="E21" i="96"/>
  <c r="E22" i="96"/>
  <c r="E23" i="96"/>
  <c r="E24" i="96"/>
  <c r="E25" i="96"/>
  <c r="B26" i="96"/>
  <c r="C26" i="96"/>
  <c r="D26" i="96"/>
  <c r="A2" i="54"/>
  <c r="G5" i="54"/>
  <c r="H5" i="54"/>
  <c r="A48" i="54"/>
  <c r="A3" i="93"/>
  <c r="E13" i="93"/>
  <c r="E14" i="93"/>
  <c r="E15" i="93"/>
  <c r="E16" i="93"/>
  <c r="E17" i="93"/>
  <c r="E18" i="93"/>
  <c r="E19" i="93"/>
  <c r="E20" i="93"/>
  <c r="E21" i="93"/>
  <c r="E22" i="93"/>
  <c r="E23" i="93"/>
  <c r="E24" i="93"/>
  <c r="E25" i="93"/>
  <c r="B26" i="93"/>
  <c r="C26" i="93"/>
  <c r="D26" i="93"/>
  <c r="A2" i="53"/>
  <c r="G5" i="53"/>
  <c r="H5" i="53"/>
  <c r="A48" i="53"/>
  <c r="A3" i="94"/>
  <c r="E13" i="94"/>
  <c r="E14" i="94"/>
  <c r="E15" i="94"/>
  <c r="E16" i="94"/>
  <c r="E17" i="94"/>
  <c r="E18" i="94"/>
  <c r="E19" i="94"/>
  <c r="E20" i="94"/>
  <c r="E21" i="94"/>
  <c r="E22" i="94"/>
  <c r="E23" i="94"/>
  <c r="E24" i="94"/>
  <c r="E25" i="94"/>
  <c r="B26" i="94"/>
  <c r="C26" i="94"/>
  <c r="D26" i="94"/>
  <c r="A2" i="52"/>
  <c r="G5" i="52"/>
  <c r="H5" i="52"/>
  <c r="A48" i="52"/>
  <c r="A3" i="95"/>
  <c r="E13" i="95"/>
  <c r="E14" i="95"/>
  <c r="E15" i="95"/>
  <c r="E16" i="95"/>
  <c r="E17" i="95"/>
  <c r="E18" i="95"/>
  <c r="E19" i="95"/>
  <c r="E20" i="95"/>
  <c r="E21" i="95"/>
  <c r="E22" i="95"/>
  <c r="E23" i="95"/>
  <c r="E24" i="95"/>
  <c r="E25" i="95"/>
  <c r="B26" i="95"/>
  <c r="C26" i="95"/>
  <c r="D26" i="95"/>
  <c r="A2" i="51"/>
  <c r="G5" i="51"/>
  <c r="H5" i="51"/>
  <c r="A48" i="51"/>
  <c r="E48" i="51"/>
  <c r="H48" i="51"/>
  <c r="A3" i="92"/>
  <c r="E13" i="92"/>
  <c r="E14" i="92"/>
  <c r="E15" i="92"/>
  <c r="E16" i="92"/>
  <c r="E17" i="92"/>
  <c r="E18" i="92"/>
  <c r="E19" i="92"/>
  <c r="E20" i="92"/>
  <c r="E21" i="92"/>
  <c r="E22" i="92"/>
  <c r="E23" i="92"/>
  <c r="E24" i="92"/>
  <c r="E25" i="92"/>
  <c r="B26" i="92"/>
  <c r="C26" i="92"/>
  <c r="D26" i="92"/>
  <c r="A2" i="50"/>
  <c r="G5" i="50"/>
  <c r="H5" i="50"/>
  <c r="A48" i="50"/>
  <c r="E48" i="50"/>
  <c r="H48" i="50"/>
  <c r="A3" i="91"/>
  <c r="E13" i="91"/>
  <c r="E14" i="91"/>
  <c r="E15" i="91"/>
  <c r="E16" i="91"/>
  <c r="E17" i="91"/>
  <c r="E18" i="91"/>
  <c r="E19" i="91"/>
  <c r="E20" i="91"/>
  <c r="E21" i="91"/>
  <c r="E22" i="91"/>
  <c r="E23" i="91"/>
  <c r="E24" i="91"/>
  <c r="E25" i="91"/>
  <c r="B26" i="91"/>
  <c r="C26" i="91"/>
  <c r="D26" i="91"/>
  <c r="A2" i="47"/>
  <c r="G5" i="47"/>
  <c r="H5" i="47"/>
  <c r="A48" i="47"/>
  <c r="A3" i="90"/>
  <c r="E13" i="90"/>
  <c r="E14" i="90"/>
  <c r="E15" i="90"/>
  <c r="E16" i="90"/>
  <c r="E26" i="90" s="1"/>
  <c r="E17" i="90"/>
  <c r="E18" i="90"/>
  <c r="E19" i="90"/>
  <c r="E20" i="90"/>
  <c r="E21" i="90"/>
  <c r="E22" i="90"/>
  <c r="E23" i="90"/>
  <c r="E24" i="90"/>
  <c r="E25" i="90"/>
  <c r="B26" i="90"/>
  <c r="C26" i="90"/>
  <c r="D26" i="90"/>
  <c r="A2" i="46"/>
  <c r="G5" i="46"/>
  <c r="H5" i="46"/>
  <c r="A48" i="46"/>
  <c r="E48" i="46"/>
  <c r="H48" i="46"/>
  <c r="A3" i="89"/>
  <c r="E13" i="89"/>
  <c r="E14" i="89"/>
  <c r="E15" i="89"/>
  <c r="E16" i="89"/>
  <c r="E17" i="89"/>
  <c r="E18" i="89"/>
  <c r="E19" i="89"/>
  <c r="E20" i="89"/>
  <c r="E21" i="89"/>
  <c r="E22" i="89"/>
  <c r="E23" i="89"/>
  <c r="E24" i="89"/>
  <c r="E25" i="89"/>
  <c r="B26" i="89"/>
  <c r="C26" i="89"/>
  <c r="D26" i="89"/>
  <c r="A2" i="44"/>
  <c r="G5" i="44"/>
  <c r="H5" i="44"/>
  <c r="A48" i="44"/>
  <c r="E48" i="44"/>
  <c r="H48" i="44"/>
  <c r="A2" i="43"/>
  <c r="G5" i="43"/>
  <c r="H5" i="43"/>
  <c r="A48" i="43"/>
  <c r="E48" i="43"/>
  <c r="H48" i="43"/>
  <c r="A3" i="87"/>
  <c r="E13" i="87"/>
  <c r="E14" i="87"/>
  <c r="E15" i="87"/>
  <c r="E16" i="87"/>
  <c r="E17" i="87"/>
  <c r="E18" i="87"/>
  <c r="E19" i="87"/>
  <c r="E20" i="87"/>
  <c r="E21" i="87"/>
  <c r="E22" i="87"/>
  <c r="E23" i="87"/>
  <c r="E24" i="87"/>
  <c r="E25" i="87"/>
  <c r="B26" i="87"/>
  <c r="C26" i="87"/>
  <c r="D26" i="87"/>
  <c r="A2" i="42"/>
  <c r="G5" i="42"/>
  <c r="H5" i="42"/>
  <c r="A48" i="42"/>
  <c r="E48" i="42"/>
  <c r="H48" i="42"/>
  <c r="A3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B26" i="86"/>
  <c r="C26" i="86"/>
  <c r="D26" i="86"/>
  <c r="A2" i="41"/>
  <c r="G5" i="41"/>
  <c r="H5" i="41"/>
  <c r="A48" i="41"/>
  <c r="E48" i="41"/>
  <c r="H48" i="41"/>
  <c r="A3" i="85"/>
  <c r="E13" i="85"/>
  <c r="E26" i="85" s="1"/>
  <c r="E14" i="85"/>
  <c r="E15" i="85"/>
  <c r="E16" i="85"/>
  <c r="E17" i="85"/>
  <c r="E18" i="85"/>
  <c r="E19" i="85"/>
  <c r="E20" i="85"/>
  <c r="E21" i="85"/>
  <c r="E22" i="85"/>
  <c r="E23" i="85"/>
  <c r="E24" i="85"/>
  <c r="E25" i="85"/>
  <c r="B26" i="85"/>
  <c r="C26" i="85"/>
  <c r="D26" i="85"/>
  <c r="A2" i="63"/>
  <c r="G5" i="63"/>
  <c r="H5" i="63"/>
  <c r="A48" i="63"/>
  <c r="A3" i="84"/>
  <c r="E13" i="84"/>
  <c r="E14" i="84"/>
  <c r="E15" i="84"/>
  <c r="E16" i="84"/>
  <c r="E17" i="84"/>
  <c r="E18" i="84"/>
  <c r="E19" i="84"/>
  <c r="E20" i="84"/>
  <c r="E21" i="84"/>
  <c r="E22" i="84"/>
  <c r="E23" i="84"/>
  <c r="E24" i="84"/>
  <c r="E25" i="84"/>
  <c r="B26" i="84"/>
  <c r="C26" i="84"/>
  <c r="D26" i="84"/>
  <c r="A2" i="40"/>
  <c r="G5" i="40"/>
  <c r="H5" i="40"/>
  <c r="A48" i="40"/>
  <c r="A3" i="83"/>
  <c r="E13" i="83"/>
  <c r="E14" i="83"/>
  <c r="E15" i="83"/>
  <c r="E16" i="83"/>
  <c r="E17" i="83"/>
  <c r="E18" i="83"/>
  <c r="E19" i="83"/>
  <c r="E20" i="83"/>
  <c r="E21" i="83"/>
  <c r="E22" i="83"/>
  <c r="E23" i="83"/>
  <c r="E24" i="83"/>
  <c r="E25" i="83"/>
  <c r="B26" i="83"/>
  <c r="C26" i="83"/>
  <c r="D26" i="83"/>
  <c r="A2" i="39"/>
  <c r="G5" i="39"/>
  <c r="H5" i="39"/>
  <c r="A48" i="39"/>
  <c r="A3" i="82"/>
  <c r="E13" i="82"/>
  <c r="E14" i="82"/>
  <c r="E15" i="82"/>
  <c r="E16" i="82"/>
  <c r="E17" i="82"/>
  <c r="E18" i="82"/>
  <c r="E19" i="82"/>
  <c r="E20" i="82"/>
  <c r="E21" i="82"/>
  <c r="E22" i="82"/>
  <c r="E23" i="82"/>
  <c r="E24" i="82"/>
  <c r="E25" i="82"/>
  <c r="B26" i="82"/>
  <c r="C26" i="82"/>
  <c r="D26" i="82"/>
  <c r="A2" i="38"/>
  <c r="G5" i="38"/>
  <c r="H5" i="38"/>
  <c r="A48" i="38"/>
  <c r="A3" i="81"/>
  <c r="E13" i="81"/>
  <c r="E14" i="81"/>
  <c r="E15" i="81"/>
  <c r="E16" i="81"/>
  <c r="E17" i="81"/>
  <c r="E18" i="81"/>
  <c r="E19" i="81"/>
  <c r="E20" i="81"/>
  <c r="E21" i="81"/>
  <c r="E22" i="81"/>
  <c r="E23" i="81"/>
  <c r="E24" i="81"/>
  <c r="E25" i="81"/>
  <c r="B26" i="81"/>
  <c r="C26" i="81"/>
  <c r="D26" i="81"/>
  <c r="A2" i="13"/>
  <c r="G5" i="13"/>
  <c r="H5" i="13"/>
  <c r="A48" i="13"/>
  <c r="E48" i="13"/>
  <c r="H48" i="13"/>
  <c r="E16" i="79"/>
  <c r="B3" i="12"/>
  <c r="C3" i="12"/>
  <c r="D3" i="12"/>
  <c r="G3" i="12"/>
  <c r="D27" i="35"/>
  <c r="E27" i="35"/>
  <c r="F27" i="35"/>
  <c r="G27" i="35"/>
  <c r="H27" i="35"/>
  <c r="I27" i="35"/>
  <c r="K27" i="35"/>
  <c r="M27" i="35"/>
  <c r="N27" i="35"/>
  <c r="R27" i="35"/>
  <c r="T27" i="35"/>
  <c r="U27" i="35"/>
  <c r="Y27" i="35"/>
  <c r="C44" i="12"/>
  <c r="C49" i="12" s="1"/>
  <c r="D44" i="12"/>
  <c r="D49" i="12" s="1"/>
  <c r="E44" i="12"/>
  <c r="G5" i="110" s="1"/>
  <c r="B4" i="11"/>
  <c r="C4" i="11"/>
  <c r="D4" i="11"/>
  <c r="E4" i="11"/>
  <c r="G4" i="11"/>
  <c r="H4" i="11"/>
  <c r="J4" i="11"/>
  <c r="I21" i="11"/>
  <c r="F22" i="10"/>
  <c r="H22" i="10" s="1"/>
  <c r="I22" i="10" s="1"/>
  <c r="G33" i="10"/>
  <c r="H9" i="9"/>
  <c r="H10" i="9"/>
  <c r="H19" i="9"/>
  <c r="H20" i="9" s="1"/>
  <c r="H14" i="75"/>
  <c r="I14" i="75" s="1"/>
  <c r="K14" i="75"/>
  <c r="L14" i="75" s="1"/>
  <c r="I15" i="75"/>
  <c r="K15" i="75"/>
  <c r="L15" i="75" s="1"/>
  <c r="K16" i="75"/>
  <c r="L16" i="75" s="1"/>
  <c r="K19" i="75"/>
  <c r="K20" i="75"/>
  <c r="K21" i="75"/>
  <c r="K22" i="75"/>
  <c r="J24" i="75"/>
  <c r="E12" i="2" s="1"/>
  <c r="K25" i="75"/>
  <c r="F13" i="2" s="1"/>
  <c r="I32" i="75"/>
  <c r="K32" i="75"/>
  <c r="L32" i="75" s="1"/>
  <c r="K33" i="75"/>
  <c r="J34" i="75"/>
  <c r="E15" i="2" s="1"/>
  <c r="K39" i="75"/>
  <c r="K40" i="75"/>
  <c r="K41" i="75"/>
  <c r="K42" i="75"/>
  <c r="K43" i="75"/>
  <c r="K44" i="75"/>
  <c r="L49" i="75"/>
  <c r="L50" i="75"/>
  <c r="L51" i="75"/>
  <c r="L52" i="75"/>
  <c r="L53" i="75"/>
  <c r="W7" i="35"/>
  <c r="AA7" i="35"/>
  <c r="AA17" i="35"/>
  <c r="AD17" i="35"/>
  <c r="AA27" i="35"/>
  <c r="E16" i="78"/>
  <c r="E17" i="78"/>
  <c r="G30" i="78"/>
  <c r="E17" i="35"/>
  <c r="M17" i="35"/>
  <c r="C17" i="35"/>
  <c r="F24" i="8"/>
  <c r="G36" i="8"/>
  <c r="O9" i="7"/>
  <c r="AC7" i="35"/>
  <c r="C9" i="35"/>
  <c r="D9" i="35"/>
  <c r="E9" i="35"/>
  <c r="F9" i="35"/>
  <c r="G9" i="35"/>
  <c r="I9" i="35"/>
  <c r="K9" i="35"/>
  <c r="M9" i="35"/>
  <c r="N9" i="35"/>
  <c r="Q9" i="35"/>
  <c r="R9" i="35"/>
  <c r="S9" i="35"/>
  <c r="T9" i="35"/>
  <c r="U9" i="35"/>
  <c r="V9" i="35"/>
  <c r="W9" i="35"/>
  <c r="X9" i="35"/>
  <c r="Y9" i="35"/>
  <c r="Z9" i="35"/>
  <c r="AA9" i="35"/>
  <c r="AC9" i="35"/>
  <c r="C11" i="35"/>
  <c r="D11" i="35"/>
  <c r="E11" i="35"/>
  <c r="F11" i="35"/>
  <c r="G11" i="35"/>
  <c r="H11" i="35"/>
  <c r="I11" i="35"/>
  <c r="J11" i="35"/>
  <c r="K11" i="35"/>
  <c r="M11" i="35"/>
  <c r="N11" i="35"/>
  <c r="Q11" i="35"/>
  <c r="R11" i="35"/>
  <c r="S11" i="35"/>
  <c r="T11" i="35"/>
  <c r="U11" i="35"/>
  <c r="V11" i="35"/>
  <c r="W11" i="35"/>
  <c r="X11" i="35"/>
  <c r="Y11" i="35"/>
  <c r="Z11" i="35"/>
  <c r="AA11" i="35"/>
  <c r="AC11" i="35"/>
  <c r="AD11" i="35"/>
  <c r="AD12" i="35"/>
  <c r="AE12" i="35" s="1"/>
  <c r="D17" i="35"/>
  <c r="F17" i="35"/>
  <c r="G17" i="35"/>
  <c r="H17" i="35"/>
  <c r="I17" i="35"/>
  <c r="J17" i="35"/>
  <c r="K17" i="35"/>
  <c r="N17" i="35"/>
  <c r="Q17" i="35"/>
  <c r="R17" i="35"/>
  <c r="S17" i="35"/>
  <c r="T17" i="35"/>
  <c r="U17" i="35"/>
  <c r="V17" i="35"/>
  <c r="W17" i="35"/>
  <c r="Y17" i="35"/>
  <c r="Z17" i="35"/>
  <c r="AC17" i="35"/>
  <c r="F18" i="35"/>
  <c r="I18" i="35"/>
  <c r="Z27" i="35"/>
  <c r="AC27" i="35"/>
  <c r="D31" i="35"/>
  <c r="AE31" i="35" s="1"/>
  <c r="B3" i="67"/>
  <c r="C2" i="35" s="1"/>
  <c r="E37" i="67"/>
  <c r="E13" i="2"/>
  <c r="F17" i="65"/>
  <c r="F18" i="65"/>
  <c r="E26" i="89"/>
  <c r="F22" i="21"/>
  <c r="Q14" i="35" s="1"/>
  <c r="G54" i="110"/>
  <c r="F12" i="25"/>
  <c r="F21" i="25" s="1"/>
  <c r="G20" i="110"/>
  <c r="H22" i="109" l="1"/>
  <c r="H10" i="54" s="1"/>
  <c r="F26" i="21"/>
  <c r="U14" i="35" s="1"/>
  <c r="E26" i="97"/>
  <c r="E26" i="103"/>
  <c r="H26" i="77"/>
  <c r="G14" i="21"/>
  <c r="H14" i="21" s="1"/>
  <c r="E26" i="81"/>
  <c r="E26" i="82"/>
  <c r="E26" i="87"/>
  <c r="E26" i="91"/>
  <c r="E26" i="95"/>
  <c r="E26" i="99"/>
  <c r="G83" i="110"/>
  <c r="E19" i="33"/>
  <c r="G101" i="110"/>
  <c r="G32" i="21"/>
  <c r="F32" i="21"/>
  <c r="F18" i="21"/>
  <c r="G18" i="21"/>
  <c r="W14" i="35"/>
  <c r="F15" i="21"/>
  <c r="G14" i="35" s="1"/>
  <c r="G15" i="21"/>
  <c r="H15" i="21" s="1"/>
  <c r="G28" i="21"/>
  <c r="H28" i="21" s="1"/>
  <c r="G16" i="21"/>
  <c r="H16" i="21" s="1"/>
  <c r="G17" i="21"/>
  <c r="F29" i="21"/>
  <c r="G27" i="21"/>
  <c r="H27" i="21" s="1"/>
  <c r="G11" i="21"/>
  <c r="H11" i="21" s="1"/>
  <c r="D44" i="22"/>
  <c r="F31" i="10"/>
  <c r="H31" i="10" s="1"/>
  <c r="I31" i="10" s="1"/>
  <c r="F25" i="10"/>
  <c r="F28" i="10" s="1"/>
  <c r="G32" i="20"/>
  <c r="E23" i="29"/>
  <c r="G20" i="35" s="1"/>
  <c r="AE20" i="35" s="1"/>
  <c r="C20" i="31"/>
  <c r="C26" i="17"/>
  <c r="C31" i="17" s="1"/>
  <c r="H20" i="110"/>
  <c r="E103" i="110"/>
  <c r="F21" i="110"/>
  <c r="D22" i="110"/>
  <c r="G30" i="76"/>
  <c r="E21" i="32"/>
  <c r="U24" i="35" s="1"/>
  <c r="AE24" i="35" s="1"/>
  <c r="D21" i="32"/>
  <c r="C23" i="29"/>
  <c r="E22" i="33"/>
  <c r="S25" i="35" s="1"/>
  <c r="AE25" i="35" s="1"/>
  <c r="D22" i="33"/>
  <c r="H28" i="77"/>
  <c r="H23" i="77"/>
  <c r="H38" i="77"/>
  <c r="AD23" i="35" s="1"/>
  <c r="H35" i="77"/>
  <c r="H29" i="77"/>
  <c r="H34" i="77"/>
  <c r="H22" i="77"/>
  <c r="M23" i="35" s="1"/>
  <c r="H33" i="77"/>
  <c r="H24" i="77"/>
  <c r="H19" i="77"/>
  <c r="H25" i="77"/>
  <c r="D18" i="35"/>
  <c r="AE18" i="35" s="1"/>
  <c r="AE11" i="35"/>
  <c r="C27" i="35"/>
  <c r="AE27" i="35" s="1"/>
  <c r="G37" i="12"/>
  <c r="G39" i="12" s="1"/>
  <c r="C7" i="35"/>
  <c r="E37" i="12"/>
  <c r="G4" i="110" s="1"/>
  <c r="H11" i="9"/>
  <c r="H12" i="9" s="1"/>
  <c r="H14" i="9" s="1"/>
  <c r="H31" i="9" s="1"/>
  <c r="E19" i="78"/>
  <c r="F16" i="78" s="1"/>
  <c r="L25" i="75"/>
  <c r="G13" i="2" s="1"/>
  <c r="H21" i="9"/>
  <c r="F32" i="9" s="1"/>
  <c r="I19" i="68" s="1"/>
  <c r="C17" i="68" s="1"/>
  <c r="H22" i="9"/>
  <c r="H32" i="9" s="1"/>
  <c r="E14" i="2"/>
  <c r="E16" i="2" s="1"/>
  <c r="D26" i="19"/>
  <c r="E44" i="22"/>
  <c r="E27" i="18"/>
  <c r="AD13" i="35" s="1"/>
  <c r="AE13" i="35" s="1"/>
  <c r="D23" i="29"/>
  <c r="D20" i="30"/>
  <c r="D20" i="31"/>
  <c r="C32" i="16"/>
  <c r="D26" i="17"/>
  <c r="D31" i="17" s="1"/>
  <c r="F44" i="22"/>
  <c r="AE16" i="35" s="1"/>
  <c r="C20" i="30"/>
  <c r="C22" i="33"/>
  <c r="C26" i="19"/>
  <c r="E26" i="17"/>
  <c r="E31" i="17" s="1"/>
  <c r="E38" i="80" s="1"/>
  <c r="G38" i="80" s="1"/>
  <c r="C21" i="32"/>
  <c r="Y7" i="35"/>
  <c r="I20" i="110"/>
  <c r="F22" i="110"/>
  <c r="D103" i="110"/>
  <c r="E22" i="110"/>
  <c r="G25" i="21"/>
  <c r="F25" i="21"/>
  <c r="H9" i="35"/>
  <c r="E26" i="83"/>
  <c r="E26" i="84"/>
  <c r="E26" i="86"/>
  <c r="E26" i="92"/>
  <c r="E26" i="94"/>
  <c r="E26" i="93"/>
  <c r="E26" i="96"/>
  <c r="E26" i="106"/>
  <c r="J22" i="109"/>
  <c r="J24" i="109"/>
  <c r="E11" i="45" s="1"/>
  <c r="E26" i="107"/>
  <c r="F33" i="21"/>
  <c r="G33" i="21"/>
  <c r="C27" i="28"/>
  <c r="H26" i="21"/>
  <c r="G35" i="21"/>
  <c r="H35" i="21" s="1"/>
  <c r="G40" i="77"/>
  <c r="L24" i="75"/>
  <c r="K34" i="75"/>
  <c r="F15" i="2" s="1"/>
  <c r="L33" i="75"/>
  <c r="L34" i="75" s="1"/>
  <c r="G15" i="2" s="1"/>
  <c r="E26" i="105"/>
  <c r="F24" i="21"/>
  <c r="G24" i="21"/>
  <c r="F20" i="21"/>
  <c r="G20" i="21"/>
  <c r="E12" i="21"/>
  <c r="D38" i="21"/>
  <c r="AD19" i="35"/>
  <c r="AE19" i="35" s="1"/>
  <c r="E27" i="28"/>
  <c r="H15" i="77"/>
  <c r="F103" i="110"/>
  <c r="V14" i="35"/>
  <c r="H14" i="77"/>
  <c r="E26" i="98"/>
  <c r="E26" i="101"/>
  <c r="H31" i="21"/>
  <c r="E20" i="30"/>
  <c r="H22" i="35" s="1"/>
  <c r="AE22" i="35" s="1"/>
  <c r="H36" i="77"/>
  <c r="H30" i="77"/>
  <c r="H27" i="77"/>
  <c r="H17" i="77"/>
  <c r="F40" i="77"/>
  <c r="E40" i="77"/>
  <c r="F13" i="21"/>
  <c r="H22" i="21"/>
  <c r="F34" i="21"/>
  <c r="H34" i="21" s="1"/>
  <c r="Z14" i="35"/>
  <c r="K24" i="75"/>
  <c r="D27" i="18"/>
  <c r="C27" i="18"/>
  <c r="F36" i="21"/>
  <c r="G36" i="21"/>
  <c r="F30" i="21"/>
  <c r="G30" i="21"/>
  <c r="F23" i="21"/>
  <c r="G23" i="21"/>
  <c r="G21" i="21"/>
  <c r="F21" i="21"/>
  <c r="F19" i="21"/>
  <c r="H32" i="77"/>
  <c r="H21" i="77"/>
  <c r="H18" i="77"/>
  <c r="H16" i="77"/>
  <c r="AE17" i="35"/>
  <c r="E26" i="102"/>
  <c r="D27" i="28"/>
  <c r="G39" i="76"/>
  <c r="E32" i="16"/>
  <c r="AE10" i="35" s="1"/>
  <c r="H26" i="109"/>
  <c r="B40" i="77"/>
  <c r="J24" i="15"/>
  <c r="E9" i="38" s="1"/>
  <c r="E48" i="38" s="1"/>
  <c r="J20" i="15"/>
  <c r="E9" i="39" s="1"/>
  <c r="E48" i="39" s="1"/>
  <c r="J23" i="15"/>
  <c r="E9" i="47" s="1"/>
  <c r="E48" i="47" s="1"/>
  <c r="E9" i="56"/>
  <c r="E48" i="56" s="1"/>
  <c r="D20" i="16"/>
  <c r="D32" i="16" s="1"/>
  <c r="E34" i="27"/>
  <c r="G56" i="110" s="1"/>
  <c r="E10" i="45"/>
  <c r="E48" i="45" s="1"/>
  <c r="J31" i="15"/>
  <c r="J27" i="15"/>
  <c r="E9" i="40" s="1"/>
  <c r="E48" i="40" s="1"/>
  <c r="H9" i="54"/>
  <c r="H48" i="54" s="1"/>
  <c r="H9" i="63"/>
  <c r="H9" i="40"/>
  <c r="H48" i="40" s="1"/>
  <c r="H24" i="15"/>
  <c r="H9" i="38" s="1"/>
  <c r="H48" i="38" s="1"/>
  <c r="H9" i="47"/>
  <c r="H48" i="47" s="1"/>
  <c r="H9" i="56"/>
  <c r="H25" i="15"/>
  <c r="H9" i="52" s="1"/>
  <c r="H48" i="52" s="1"/>
  <c r="H31" i="15"/>
  <c r="H30" i="15"/>
  <c r="H29" i="15"/>
  <c r="H9" i="45" s="1"/>
  <c r="H48" i="45" s="1"/>
  <c r="H10" i="56"/>
  <c r="E10" i="63"/>
  <c r="E48" i="63" s="1"/>
  <c r="T2" i="35"/>
  <c r="A2" i="7"/>
  <c r="A3" i="8" s="1"/>
  <c r="A3" i="78" s="1"/>
  <c r="A2" i="75" s="1"/>
  <c r="A3" i="9" s="1"/>
  <c r="A4" i="10" s="1"/>
  <c r="A4" i="11" s="1"/>
  <c r="A4" i="68" l="1"/>
  <c r="H18" i="21"/>
  <c r="H29" i="21"/>
  <c r="X14" i="35"/>
  <c r="H17" i="21"/>
  <c r="J14" i="35"/>
  <c r="H32" i="21"/>
  <c r="AA14" i="35"/>
  <c r="AE23" i="35"/>
  <c r="H25" i="10"/>
  <c r="I25" i="10" s="1"/>
  <c r="A3" i="12"/>
  <c r="D2" i="79" s="1"/>
  <c r="B4" i="15" s="1"/>
  <c r="B4" i="64" s="1"/>
  <c r="B4" i="109" s="1"/>
  <c r="B3" i="16" s="1"/>
  <c r="A3" i="17" s="1"/>
  <c r="D2" i="80" s="1"/>
  <c r="A4" i="18" s="1"/>
  <c r="A4" i="19" s="1"/>
  <c r="B2" i="20" s="1"/>
  <c r="B2" i="21" s="1"/>
  <c r="B2" i="22" s="1"/>
  <c r="A4" i="23" s="1"/>
  <c r="F33" i="10"/>
  <c r="H28" i="10"/>
  <c r="E105" i="110"/>
  <c r="E106" i="110" s="1"/>
  <c r="D105" i="110"/>
  <c r="D106" i="110" s="1"/>
  <c r="G85" i="110"/>
  <c r="E17" i="31" s="1"/>
  <c r="X28" i="35"/>
  <c r="T28" i="35"/>
  <c r="W28" i="35"/>
  <c r="V28" i="35"/>
  <c r="Y28" i="35"/>
  <c r="U28" i="35"/>
  <c r="Q28" i="35"/>
  <c r="AA28" i="35"/>
  <c r="S28" i="35"/>
  <c r="Z28" i="35"/>
  <c r="R28" i="35"/>
  <c r="Q16" i="35"/>
  <c r="Q21" i="35" s="1"/>
  <c r="AC16" i="35"/>
  <c r="S16" i="35"/>
  <c r="V16" i="35"/>
  <c r="AC10" i="35"/>
  <c r="S10" i="35"/>
  <c r="V10" i="35"/>
  <c r="F105" i="110"/>
  <c r="F106" i="110" s="1"/>
  <c r="AE7" i="35"/>
  <c r="R8" i="35" s="1"/>
  <c r="R16" i="35" s="1"/>
  <c r="J27" i="64"/>
  <c r="H13" i="9"/>
  <c r="F17" i="78"/>
  <c r="F19" i="78" s="1"/>
  <c r="H21" i="21"/>
  <c r="N14" i="35"/>
  <c r="F12" i="21"/>
  <c r="G12" i="21"/>
  <c r="G38" i="21" s="1"/>
  <c r="S15" i="35" s="1"/>
  <c r="AE15" i="35" s="1"/>
  <c r="E38" i="21"/>
  <c r="L26" i="75"/>
  <c r="G12" i="2"/>
  <c r="G14" i="2" s="1"/>
  <c r="G16" i="2" s="1"/>
  <c r="T14" i="35"/>
  <c r="H25" i="21"/>
  <c r="J33" i="15"/>
  <c r="H30" i="21"/>
  <c r="Y14" i="35"/>
  <c r="H24" i="21"/>
  <c r="S14" i="35"/>
  <c r="H19" i="21"/>
  <c r="K14" i="35"/>
  <c r="H23" i="21"/>
  <c r="R14" i="35"/>
  <c r="AD14" i="35"/>
  <c r="H36" i="21"/>
  <c r="F12" i="2"/>
  <c r="F14" i="2" s="1"/>
  <c r="F16" i="2" s="1"/>
  <c r="K27" i="75"/>
  <c r="K29" i="75" s="1"/>
  <c r="E14" i="35"/>
  <c r="H13" i="21"/>
  <c r="H40" i="77"/>
  <c r="M14" i="35"/>
  <c r="H20" i="21"/>
  <c r="AC14" i="35"/>
  <c r="H33" i="21"/>
  <c r="E10" i="54"/>
  <c r="E48" i="54" s="1"/>
  <c r="J26" i="109"/>
  <c r="H48" i="56"/>
  <c r="H27" i="64"/>
  <c r="H10" i="63"/>
  <c r="H48" i="63" s="1"/>
  <c r="H9" i="39"/>
  <c r="H48" i="39" s="1"/>
  <c r="H33" i="15"/>
  <c r="D28" i="35"/>
  <c r="AE28" i="35"/>
  <c r="G28" i="35"/>
  <c r="AC28" i="35"/>
  <c r="C28" i="35"/>
  <c r="K28" i="35"/>
  <c r="J28" i="35"/>
  <c r="H28" i="35"/>
  <c r="E28" i="35"/>
  <c r="N28" i="35"/>
  <c r="F28" i="35"/>
  <c r="I28" i="35"/>
  <c r="M28" i="35"/>
  <c r="A3" i="24" l="1"/>
  <c r="B4" i="25" s="1"/>
  <c r="D2" i="26" s="1"/>
  <c r="C2" i="27" s="1"/>
  <c r="B3" i="28" s="1"/>
  <c r="B3" i="29" s="1"/>
  <c r="B3" i="30" s="1"/>
  <c r="A3" i="31" s="1"/>
  <c r="A3" i="76" s="1"/>
  <c r="B3" i="77" s="1"/>
  <c r="B3" i="32" s="1"/>
  <c r="B3" i="33" s="1"/>
  <c r="H33" i="10"/>
  <c r="I33" i="10" s="1"/>
  <c r="F31" i="9"/>
  <c r="I19" i="11"/>
  <c r="C17" i="11" s="1"/>
  <c r="I28" i="10"/>
  <c r="G86" i="110"/>
  <c r="S21" i="35"/>
  <c r="V21" i="35"/>
  <c r="U8" i="35"/>
  <c r="AE8" i="35"/>
  <c r="N8" i="35"/>
  <c r="N10" i="35" s="1"/>
  <c r="K8" i="35"/>
  <c r="K10" i="35" s="1"/>
  <c r="Y8" i="35"/>
  <c r="X8" i="35"/>
  <c r="H8" i="35"/>
  <c r="H16" i="35" s="1"/>
  <c r="I8" i="35"/>
  <c r="I16" i="35" s="1"/>
  <c r="C8" i="35"/>
  <c r="C16" i="35" s="1"/>
  <c r="F8" i="35"/>
  <c r="F16" i="35" s="1"/>
  <c r="G8" i="35"/>
  <c r="G10" i="35" s="1"/>
  <c r="T8" i="35"/>
  <c r="E8" i="35"/>
  <c r="E16" i="35" s="1"/>
  <c r="D8" i="35"/>
  <c r="D10" i="35" s="1"/>
  <c r="Z8" i="35"/>
  <c r="M8" i="35"/>
  <c r="M10" i="35" s="1"/>
  <c r="AA8" i="35"/>
  <c r="W8" i="35"/>
  <c r="J8" i="35"/>
  <c r="J16" i="35" s="1"/>
  <c r="G17" i="31"/>
  <c r="E20" i="31"/>
  <c r="D14" i="35"/>
  <c r="AE14" i="35" s="1"/>
  <c r="H12" i="21"/>
  <c r="H38" i="21" s="1"/>
  <c r="F38" i="21"/>
  <c r="R10" i="35"/>
  <c r="R21" i="35" s="1"/>
  <c r="F10" i="35" l="1"/>
  <c r="F21" i="35" s="1"/>
  <c r="H10" i="35"/>
  <c r="H21" i="35" s="1"/>
  <c r="N16" i="35"/>
  <c r="I10" i="35"/>
  <c r="I21" i="35" s="1"/>
  <c r="J10" i="35"/>
  <c r="J21" i="35" s="1"/>
  <c r="AA16" i="35"/>
  <c r="AA10" i="35"/>
  <c r="Y10" i="35"/>
  <c r="Y16" i="35"/>
  <c r="K16" i="35"/>
  <c r="K21" i="35" s="1"/>
  <c r="W16" i="35"/>
  <c r="W10" i="35"/>
  <c r="X16" i="35"/>
  <c r="X10" i="35"/>
  <c r="T16" i="35"/>
  <c r="T10" i="35"/>
  <c r="C10" i="35"/>
  <c r="C21" i="35" s="1"/>
  <c r="Z16" i="35"/>
  <c r="Z10" i="35"/>
  <c r="U16" i="35"/>
  <c r="U10" i="35"/>
  <c r="G16" i="35"/>
  <c r="G21" i="35" s="1"/>
  <c r="E10" i="35"/>
  <c r="M16" i="35"/>
  <c r="M21" i="35" s="1"/>
  <c r="D16" i="35"/>
  <c r="D21" i="35" s="1"/>
  <c r="AC21" i="35"/>
  <c r="N21" i="35"/>
  <c r="X21" i="35" l="1"/>
  <c r="T21" i="35"/>
  <c r="Z21" i="35"/>
  <c r="AA21" i="35"/>
  <c r="W21" i="35"/>
  <c r="Y21" i="35"/>
  <c r="U21" i="35"/>
  <c r="E21" i="35"/>
  <c r="AD8" i="35" l="1"/>
  <c r="AD16" i="35" l="1"/>
  <c r="AD10" i="35"/>
  <c r="G7" i="110" l="1"/>
  <c r="I7" i="110" s="1"/>
  <c r="E49" i="12"/>
  <c r="E35" i="79"/>
  <c r="E37" i="79" s="1"/>
  <c r="AD9" i="35" l="1"/>
  <c r="AE9" i="35" s="1"/>
  <c r="H7" i="110"/>
  <c r="G21" i="110"/>
  <c r="G22" i="110"/>
  <c r="AD21" i="35" l="1"/>
  <c r="AE21" i="35" s="1"/>
  <c r="H22" i="110"/>
  <c r="I22" i="110"/>
  <c r="AD26" i="35" l="1"/>
  <c r="AE26" i="35" s="1"/>
  <c r="AC29" i="35" s="1"/>
  <c r="AC30" i="35" s="1"/>
  <c r="AC32" i="35" s="1"/>
  <c r="E29" i="35" l="1"/>
  <c r="E30" i="35" s="1"/>
  <c r="E32" i="35" s="1"/>
  <c r="H8" i="8" s="1"/>
  <c r="I29" i="35"/>
  <c r="I30" i="35" s="1"/>
  <c r="I32" i="35" s="1"/>
  <c r="E43" i="2" s="1"/>
  <c r="F43" i="2" s="1"/>
  <c r="G43" i="2" s="1"/>
  <c r="AA29" i="35"/>
  <c r="AA30" i="35" s="1"/>
  <c r="AA32" i="35" s="1"/>
  <c r="G9" i="78" s="1"/>
  <c r="G16" i="78" s="1"/>
  <c r="F29" i="35"/>
  <c r="F30" i="35" s="1"/>
  <c r="F32" i="35" s="1"/>
  <c r="E42" i="2" s="1"/>
  <c r="F42" i="2" s="1"/>
  <c r="G42" i="2" s="1"/>
  <c r="T29" i="35"/>
  <c r="T30" i="35" s="1"/>
  <c r="T32" i="35" s="1"/>
  <c r="E27" i="2" s="1"/>
  <c r="F27" i="2" s="1"/>
  <c r="G27" i="2" s="1"/>
  <c r="M29" i="35"/>
  <c r="M30" i="35" s="1"/>
  <c r="M32" i="35" s="1"/>
  <c r="G11" i="8" s="1"/>
  <c r="H15" i="8" s="1"/>
  <c r="G17" i="8" s="1"/>
  <c r="E23" i="2" s="1"/>
  <c r="V29" i="35"/>
  <c r="V30" i="35" s="1"/>
  <c r="V32" i="35" s="1"/>
  <c r="E29" i="2" s="1"/>
  <c r="G29" i="2" s="1"/>
  <c r="R29" i="35"/>
  <c r="R30" i="35" s="1"/>
  <c r="R32" i="35" s="1"/>
  <c r="E44" i="2" s="1"/>
  <c r="G44" i="2" s="1"/>
  <c r="G29" i="35"/>
  <c r="G30" i="35" s="1"/>
  <c r="G32" i="35" s="1"/>
  <c r="E20" i="2" s="1"/>
  <c r="F20" i="2" s="1"/>
  <c r="G20" i="2" s="1"/>
  <c r="X29" i="35"/>
  <c r="X30" i="35" s="1"/>
  <c r="X32" i="35" s="1"/>
  <c r="E45" i="2" s="1"/>
  <c r="G45" i="2" s="1"/>
  <c r="Q29" i="35"/>
  <c r="Q30" i="35" s="1"/>
  <c r="Q32" i="35" s="1"/>
  <c r="E25" i="2" s="1"/>
  <c r="G25" i="2" s="1"/>
  <c r="H29" i="35"/>
  <c r="H30" i="35" s="1"/>
  <c r="H32" i="35" s="1"/>
  <c r="E21" i="2" s="1"/>
  <c r="K29" i="35"/>
  <c r="K30" i="35" s="1"/>
  <c r="K32" i="35" s="1"/>
  <c r="E22" i="2" s="1"/>
  <c r="F22" i="2" s="1"/>
  <c r="D29" i="35"/>
  <c r="D30" i="35" s="1"/>
  <c r="D32" i="35" s="1"/>
  <c r="E41" i="2" s="1"/>
  <c r="Y29" i="35"/>
  <c r="Y30" i="35" s="1"/>
  <c r="Y32" i="35" s="1"/>
  <c r="E26" i="2" s="1"/>
  <c r="F26" i="2" s="1"/>
  <c r="G26" i="2" s="1"/>
  <c r="E13" i="67" s="1"/>
  <c r="E25" i="67" s="1"/>
  <c r="E40" i="67" s="1"/>
  <c r="N29" i="35"/>
  <c r="N30" i="35" s="1"/>
  <c r="N32" i="35" s="1"/>
  <c r="E24" i="2" s="1"/>
  <c r="F24" i="2" s="1"/>
  <c r="G24" i="2" s="1"/>
  <c r="J29" i="35"/>
  <c r="J30" i="35" s="1"/>
  <c r="J32" i="35" s="1"/>
  <c r="C29" i="35"/>
  <c r="C30" i="35" s="1"/>
  <c r="S29" i="35"/>
  <c r="S30" i="35" s="1"/>
  <c r="S32" i="35" s="1"/>
  <c r="E33" i="2" s="1"/>
  <c r="G33" i="2" s="1"/>
  <c r="W29" i="35"/>
  <c r="W30" i="35" s="1"/>
  <c r="W32" i="35" s="1"/>
  <c r="E30" i="2" s="1"/>
  <c r="F30" i="2" s="1"/>
  <c r="G30" i="2" s="1"/>
  <c r="U29" i="35"/>
  <c r="U30" i="35" s="1"/>
  <c r="U32" i="35" s="1"/>
  <c r="E28" i="2" s="1"/>
  <c r="F28" i="2" s="1"/>
  <c r="G28" i="2" s="1"/>
  <c r="Z29" i="35"/>
  <c r="Z30" i="35" s="1"/>
  <c r="Z32" i="35" s="1"/>
  <c r="E31" i="2" s="1"/>
  <c r="G31" i="2" s="1"/>
  <c r="F21" i="2" l="1"/>
  <c r="G21" i="2"/>
  <c r="G17" i="78"/>
  <c r="E26" i="78" s="1"/>
  <c r="E46" i="2"/>
  <c r="AE29" i="35"/>
  <c r="F23" i="2"/>
  <c r="G23" i="2" s="1"/>
  <c r="F26" i="78"/>
  <c r="G26" i="78" s="1"/>
  <c r="G28" i="78" s="1"/>
  <c r="G36" i="78" s="1"/>
  <c r="C32" i="35"/>
  <c r="AE30" i="35"/>
  <c r="F46" i="2"/>
  <c r="E37" i="2"/>
  <c r="G37" i="2"/>
  <c r="E25" i="78"/>
  <c r="G41" i="2"/>
  <c r="G46" i="2" s="1"/>
  <c r="G19" i="78" l="1"/>
  <c r="AE32" i="35"/>
  <c r="O8" i="7"/>
  <c r="E28" i="78"/>
  <c r="F25" i="78"/>
  <c r="F28" i="78" s="1"/>
  <c r="N10" i="7" l="1"/>
  <c r="K10" i="7"/>
  <c r="E10" i="7"/>
  <c r="F10" i="7"/>
  <c r="I10" i="7"/>
  <c r="L10" i="7"/>
  <c r="H10" i="7"/>
  <c r="D10" i="7"/>
  <c r="G10" i="7"/>
  <c r="J10" i="7"/>
  <c r="M10" i="7"/>
  <c r="C10" i="7"/>
  <c r="C12" i="7" s="1"/>
  <c r="H20" i="8" s="1"/>
  <c r="G32" i="78"/>
  <c r="G38" i="78" s="1"/>
  <c r="F32" i="2" s="1"/>
  <c r="D14" i="7" l="1"/>
  <c r="D17" i="7"/>
  <c r="O10" i="7"/>
  <c r="F14" i="7"/>
  <c r="F17" i="7"/>
  <c r="F18" i="7" s="1"/>
  <c r="M14" i="7"/>
  <c r="M17" i="7"/>
  <c r="M18" i="7" s="1"/>
  <c r="H12" i="7"/>
  <c r="F22" i="8" s="1"/>
  <c r="H26" i="8" s="1"/>
  <c r="H13" i="7" s="1"/>
  <c r="O13" i="7" s="1"/>
  <c r="E14" i="7"/>
  <c r="E17" i="7"/>
  <c r="E18" i="7" s="1"/>
  <c r="J17" i="7"/>
  <c r="J18" i="7" s="1"/>
  <c r="J14" i="7"/>
  <c r="K14" i="7"/>
  <c r="K17" i="7"/>
  <c r="K18" i="7" s="1"/>
  <c r="L14" i="7"/>
  <c r="L17" i="7"/>
  <c r="L18" i="7" s="1"/>
  <c r="G34" i="78"/>
  <c r="G40" i="78" s="1"/>
  <c r="E32" i="2" s="1"/>
  <c r="G32" i="2" s="1"/>
  <c r="G17" i="7"/>
  <c r="G18" i="7" s="1"/>
  <c r="G14" i="7"/>
  <c r="I17" i="7"/>
  <c r="I18" i="7" s="1"/>
  <c r="I14" i="7"/>
  <c r="N17" i="7"/>
  <c r="N18" i="7" s="1"/>
  <c r="N14" i="7"/>
  <c r="H14" i="7" l="1"/>
  <c r="D18" i="7"/>
  <c r="H28" i="8"/>
  <c r="H30" i="8" s="1"/>
  <c r="H17" i="7" l="1"/>
  <c r="O17" i="7" s="1"/>
  <c r="F34" i="2" s="1"/>
  <c r="O14" i="7"/>
  <c r="E34" i="2" s="1"/>
  <c r="G33" i="8"/>
  <c r="G39" i="8" s="1"/>
  <c r="F19" i="2" s="1"/>
  <c r="E19" i="2"/>
  <c r="F36" i="2" l="1"/>
  <c r="F38" i="2" s="1"/>
  <c r="F49" i="2" s="1"/>
  <c r="G34" i="2"/>
  <c r="G42" i="8"/>
  <c r="H18" i="7"/>
  <c r="O18" i="7" s="1"/>
  <c r="E36" i="2"/>
  <c r="G19" i="2"/>
  <c r="G36" i="2" s="1"/>
  <c r="G38" i="2" l="1"/>
  <c r="E38" i="2"/>
  <c r="E49" i="2" s="1"/>
  <c r="I41" i="2" l="1"/>
  <c r="I43" i="2" s="1"/>
  <c r="G49" i="2"/>
  <c r="G50" i="2" s="1"/>
  <c r="E26" i="19" l="1"/>
  <c r="G43" i="110" s="1"/>
  <c r="G46" i="110"/>
  <c r="J2" i="110" s="1"/>
  <c r="G103" i="110" l="1"/>
  <c r="I103" i="110" s="1"/>
  <c r="G105" i="110" l="1"/>
  <c r="G106" i="110" s="1"/>
  <c r="H103" i="110"/>
  <c r="I105" i="110" l="1"/>
  <c r="H105" i="110"/>
</calcChain>
</file>

<file path=xl/comments1.xml><?xml version="1.0" encoding="utf-8"?>
<comments xmlns="http://schemas.openxmlformats.org/spreadsheetml/2006/main">
  <authors>
    <author>WorkFirst NJ</author>
  </authors>
  <commentList>
    <comment ref="D18" authorId="0" shapeId="0">
      <text>
        <r>
          <rPr>
            <b/>
            <sz val="8"/>
            <color indexed="81"/>
            <rFont val="Tahoma"/>
            <family val="2"/>
          </rPr>
          <t>WorkFirst NJ:</t>
        </r>
        <r>
          <rPr>
            <sz val="8"/>
            <color indexed="81"/>
            <rFont val="Tahoma"/>
            <family val="2"/>
          </rPr>
          <t xml:space="preserve">
Takes from Sheet11, cells F36+G36+H36 </t>
        </r>
      </text>
    </comment>
    <comment ref="U18" authorId="0" shapeId="0">
      <text>
        <r>
          <rPr>
            <b/>
            <sz val="8"/>
            <color indexed="81"/>
            <rFont val="Tahoma"/>
            <family val="2"/>
          </rPr>
          <t>WorkFirst NJ:</t>
        </r>
        <r>
          <rPr>
            <sz val="8"/>
            <color indexed="81"/>
            <rFont val="Tahoma"/>
            <family val="2"/>
          </rPr>
          <t xml:space="preserve">
Gets from Sheet 11Cell I36 "Adult Protective Service"</t>
        </r>
      </text>
    </comment>
  </commentList>
</comments>
</file>

<file path=xl/sharedStrings.xml><?xml version="1.0" encoding="utf-8"?>
<sst xmlns="http://schemas.openxmlformats.org/spreadsheetml/2006/main" count="3827" uniqueCount="1351">
  <si>
    <t>Expenses for Medicaid Only Eligibility Determinations</t>
  </si>
  <si>
    <t>Medical Expenses for TANF Work Activity</t>
  </si>
  <si>
    <t>+ $10,000 per year pymt to CWA union</t>
  </si>
  <si>
    <t>Legal Expense and Expenses of Counsel</t>
  </si>
  <si>
    <t>Surety Bonds, Guardianship Bonds, Notary Expenses</t>
  </si>
  <si>
    <t>Expenses of Board Meetings</t>
  </si>
  <si>
    <t>Judicial Proceedings (Other than Child Support)</t>
  </si>
  <si>
    <t>Travel Cost for EPSDT Purposes</t>
  </si>
  <si>
    <t>GA Payments</t>
  </si>
  <si>
    <t>Day Treatment</t>
  </si>
  <si>
    <t>Transportation Serv</t>
  </si>
  <si>
    <t>Day Care Services *</t>
  </si>
  <si>
    <t>Employment Re. Serv *</t>
  </si>
  <si>
    <t>Services</t>
  </si>
  <si>
    <t>Expense of Board Meeting (Other than the expense of meetings necessary for the administration of categorical assistance programs)</t>
  </si>
  <si>
    <t>Training Expenses</t>
  </si>
  <si>
    <t>DO NOT INCLUDE ANTICIPATED EXPENDITURES FOR EQUIPMENT WITH A UNIT VALUE OF LESS</t>
  </si>
  <si>
    <t>PURCHASES".</t>
  </si>
  <si>
    <t>TOTAL MAJOR EQUIPMENT</t>
  </si>
  <si>
    <t>Page 8A</t>
  </si>
  <si>
    <t xml:space="preserve">      </t>
  </si>
  <si>
    <t>No. of</t>
  </si>
  <si>
    <t>Cost</t>
  </si>
  <si>
    <t>Items</t>
  </si>
  <si>
    <t>Description</t>
  </si>
  <si>
    <t>alarm,security sys, ads,trash, STORAGE</t>
  </si>
  <si>
    <t>Per Unit</t>
  </si>
  <si>
    <t xml:space="preserve">         Page 8B</t>
  </si>
  <si>
    <t xml:space="preserve">   Total for</t>
  </si>
  <si>
    <t xml:space="preserve">  Undepreciated</t>
  </si>
  <si>
    <t xml:space="preserve"> Distribution</t>
  </si>
  <si>
    <t xml:space="preserve">  Work</t>
  </si>
  <si>
    <t xml:space="preserve">  Depreciation</t>
  </si>
  <si>
    <t xml:space="preserve">  Unit</t>
  </si>
  <si>
    <t xml:space="preserve"> (1/2 x Col. V)</t>
  </si>
  <si>
    <t xml:space="preserve">   Col. VI)</t>
  </si>
  <si>
    <t xml:space="preserve">    Col. VII)</t>
  </si>
  <si>
    <t xml:space="preserve">       II</t>
  </si>
  <si>
    <t xml:space="preserve">       III</t>
  </si>
  <si>
    <t xml:space="preserve">      V</t>
  </si>
  <si>
    <t xml:space="preserve">       VI</t>
  </si>
  <si>
    <t xml:space="preserve">      VII</t>
  </si>
  <si>
    <t xml:space="preserve">       VIII</t>
  </si>
  <si>
    <t>TOTALS</t>
  </si>
  <si>
    <t xml:space="preserve">  without question, that a particular item or items will be purchased during the first or second quarter, and therefore</t>
  </si>
  <si>
    <t xml:space="preserve">  subject to more than six months depreciation, attach a statement describing the item(s) and the method used to determine</t>
  </si>
  <si>
    <t xml:space="preserve">  the amount entered in Col. VII for the respective Employee Work Unit.</t>
  </si>
  <si>
    <t>OFFICE SPACE EXPENSE - RENTAL, REPAIRS AND ALTERATIONS (66.0)</t>
  </si>
  <si>
    <t>I.</t>
  </si>
  <si>
    <t>In this section provide for commercial or private rental or leasehold</t>
  </si>
  <si>
    <t>expenses for office space, office and parking space, or other rental</t>
  </si>
  <si>
    <t>arrangements.  Page 9A is to be completed for all Rental Expenses</t>
  </si>
  <si>
    <t>reported under Account No. 66.1.  (Where parking or garage expenses</t>
  </si>
  <si>
    <t>are separated from office rents, make provision in Travel Expense).</t>
  </si>
  <si>
    <t>II.</t>
  </si>
  <si>
    <t xml:space="preserve"> In this section provide for direct payment to the County Treasurer</t>
  </si>
  <si>
    <t>of the full (100%) amount of the approved allowance in lieu of rent for</t>
  </si>
  <si>
    <t>office space or office and parking space occupied by the County Welfare</t>
  </si>
  <si>
    <t>Agency in a publicly-owned (or operated) facility.  Page 9A is to be</t>
  </si>
  <si>
    <t>completed for all allowances indicated.  No entries are required in the</t>
  </si>
  <si>
    <t>counties where the county welfare agency transfers to the County</t>
  </si>
  <si>
    <t>Treasurer the net subsidy of the approved allowance in lieu of rent as</t>
  </si>
  <si>
    <t>earned.  See instructions.</t>
  </si>
  <si>
    <t>III.</t>
  </si>
  <si>
    <t>CAMDEN</t>
  </si>
  <si>
    <t>In this section provide for appropriations and expense of repairs</t>
  </si>
  <si>
    <t>Transfers Need Prior Approval!</t>
  </si>
  <si>
    <t>and alterations to the office space occupied or to be assigned to the</t>
  </si>
  <si>
    <t>County Welfare Agency.</t>
  </si>
  <si>
    <t xml:space="preserve">            Page 9A</t>
  </si>
  <si>
    <t>Privately Owned</t>
  </si>
  <si>
    <t xml:space="preserve">OFFICE </t>
  </si>
  <si>
    <t>EXPIRATION OF</t>
  </si>
  <si>
    <t>RENEWAL</t>
  </si>
  <si>
    <t>SQUARE FT</t>
  </si>
  <si>
    <t>LOCATION</t>
  </si>
  <si>
    <t>LANDLORD</t>
  </si>
  <si>
    <t>PRESENT LEASE</t>
  </si>
  <si>
    <t>OPTION</t>
  </si>
  <si>
    <t>OCCUPIED</t>
  </si>
  <si>
    <t>SPECIAL PROVISION</t>
  </si>
  <si>
    <t>REMARKS</t>
  </si>
  <si>
    <t xml:space="preserve">            Page 9B</t>
  </si>
  <si>
    <t>SUMMARY OF OFFICE SPACE EXPENSE  (66.3)</t>
  </si>
  <si>
    <t>Allowance in Lieu of Rent  -  County Owned</t>
  </si>
  <si>
    <t>SQUARE FEET</t>
  </si>
  <si>
    <t>3</t>
  </si>
  <si>
    <t xml:space="preserve"> Page 10</t>
  </si>
  <si>
    <t>STAFF DEVELOPMENT AND TRAINING (67.0)</t>
  </si>
  <si>
    <t>Reserved</t>
  </si>
  <si>
    <t>PURCHASED SERVICES FOR CLIENTS (69.0)</t>
  </si>
  <si>
    <t>Adult</t>
  </si>
  <si>
    <t>Family</t>
  </si>
  <si>
    <t xml:space="preserve"> Boarding</t>
  </si>
  <si>
    <t xml:space="preserve"> Adult</t>
  </si>
  <si>
    <t xml:space="preserve">Protective </t>
  </si>
  <si>
    <t>Medicaid</t>
  </si>
  <si>
    <t>Preservation</t>
  </si>
  <si>
    <t xml:space="preserve"> Home</t>
  </si>
  <si>
    <t xml:space="preserve"> Services</t>
  </si>
  <si>
    <t>Title XIX</t>
  </si>
  <si>
    <t>69.01</t>
  </si>
  <si>
    <t>69.02</t>
  </si>
  <si>
    <t>69.03</t>
  </si>
  <si>
    <t>69.04</t>
  </si>
  <si>
    <t>69.05</t>
  </si>
  <si>
    <t>69.06</t>
  </si>
  <si>
    <t>69.07</t>
  </si>
  <si>
    <t>69.08</t>
  </si>
  <si>
    <t>69.10</t>
  </si>
  <si>
    <t>69.11</t>
  </si>
  <si>
    <t>69.12</t>
  </si>
  <si>
    <t>69.13</t>
  </si>
  <si>
    <t>69.14</t>
  </si>
  <si>
    <t>Table of Contents</t>
  </si>
  <si>
    <t xml:space="preserve">Sheet </t>
  </si>
  <si>
    <t>Goto</t>
  </si>
  <si>
    <t>Print</t>
  </si>
  <si>
    <t>ANALYSIS OF ADMINISTRATION, TRAINING AND SERVICES BUDGET REQUESTS</t>
  </si>
  <si>
    <t>2C</t>
  </si>
  <si>
    <t>2D</t>
  </si>
  <si>
    <t>3A1</t>
  </si>
  <si>
    <t>3A2</t>
  </si>
  <si>
    <t>4B</t>
  </si>
  <si>
    <t>8A</t>
  </si>
  <si>
    <t>8B</t>
  </si>
  <si>
    <t>9A</t>
  </si>
  <si>
    <t>9B</t>
  </si>
  <si>
    <t>10A</t>
  </si>
  <si>
    <t>TITLE AND POSITION SUMMARY SHEET</t>
  </si>
  <si>
    <t xml:space="preserve"> Page 15B</t>
  </si>
  <si>
    <t>Page  3</t>
  </si>
  <si>
    <t>Average</t>
  </si>
  <si>
    <t>GROSS ASSISTANCE EXPENDITURES</t>
  </si>
  <si>
    <t>Monthly</t>
  </si>
  <si>
    <t>Activity</t>
  </si>
  <si>
    <t>Grant</t>
  </si>
  <si>
    <t>Federal</t>
  </si>
  <si>
    <t>TEMPORARY ASSISTANCE TO  NEEDY FAMILIES (TANF)</t>
  </si>
  <si>
    <t>1.</t>
  </si>
  <si>
    <t>TANF</t>
  </si>
  <si>
    <t>X</t>
  </si>
  <si>
    <t>2.</t>
  </si>
  <si>
    <t>Other Payments Made Through Assistance</t>
  </si>
  <si>
    <t>3.</t>
  </si>
  <si>
    <t>4.</t>
  </si>
  <si>
    <t>5.</t>
  </si>
  <si>
    <t>County Appropriation Required</t>
  </si>
  <si>
    <t>6.</t>
  </si>
  <si>
    <t>7.</t>
  </si>
  <si>
    <t>8.</t>
  </si>
  <si>
    <t>Payments Made Through the State EBT Account</t>
  </si>
  <si>
    <t>9.</t>
  </si>
  <si>
    <t>Net State-Federal Appropriation Required</t>
  </si>
  <si>
    <t>ASSISTANCE TO SSI RECIPIENTS *</t>
  </si>
  <si>
    <t>Supplemental Payments</t>
  </si>
  <si>
    <t>Burials and Catastrophies</t>
  </si>
  <si>
    <t>ALLOCATIONS :</t>
  </si>
  <si>
    <t>REVENUES/GRANTS (TRANSFER TO PAGE 2, LINE 19)</t>
  </si>
  <si>
    <t>SOURCE OF REVENUE:</t>
  </si>
  <si>
    <t>AMOUNT:</t>
  </si>
  <si>
    <t>GRANTS:</t>
  </si>
  <si>
    <t>OTHER MEDICAID REIMBURSEMENTS</t>
  </si>
  <si>
    <t>INCENTIVES - IEVS, FOOD STAMPS, MEDICAID, OTHER</t>
  </si>
  <si>
    <t>UNENCUMBERED CASH BALANCE (PRIOR YEAR)</t>
  </si>
  <si>
    <t>71.2 ACCOUNT EXPENSES REIMBURSED AT 100%</t>
  </si>
  <si>
    <t>SUBTOTAL</t>
  </si>
  <si>
    <t>TOTAL:</t>
  </si>
  <si>
    <t>GENERAL ASSISTANCE ADMIN. COST</t>
  </si>
  <si>
    <t>GENERAL ASSISTANCE/FS CASE MGMT.</t>
  </si>
  <si>
    <t>CSP ADMINISTRATION</t>
  </si>
  <si>
    <t>courier serv</t>
  </si>
  <si>
    <t>OTHER ADMINISTRATIVE COSTS</t>
  </si>
  <si>
    <t>DATA PROCESSING/EBT COSTS</t>
  </si>
  <si>
    <t>CSP CASELOAD ACTIVITY :</t>
  </si>
  <si>
    <t>FSP RECERTIFICATIONS :</t>
  </si>
  <si>
    <t>FSP APPLICATIONS :</t>
  </si>
  <si>
    <t>C.</t>
  </si>
  <si>
    <t>D.</t>
  </si>
  <si>
    <t>E.</t>
  </si>
  <si>
    <t xml:space="preserve">a.   </t>
  </si>
  <si>
    <t>Families (Cases)</t>
  </si>
  <si>
    <t>Adults</t>
  </si>
  <si>
    <t>Children</t>
  </si>
  <si>
    <t>Persons</t>
  </si>
  <si>
    <t>Emergency Assistance</t>
  </si>
  <si>
    <t>Credits</t>
  </si>
  <si>
    <t>c.</t>
  </si>
  <si>
    <t>b.</t>
  </si>
  <si>
    <t>Food Stamps Transportation</t>
  </si>
  <si>
    <t>Transportation Payment/PALS</t>
  </si>
  <si>
    <t>Supplemental CWEP Payment</t>
  </si>
  <si>
    <t xml:space="preserve">Citizenship Application Fee   </t>
  </si>
  <si>
    <t>d.</t>
  </si>
  <si>
    <t>e.</t>
  </si>
  <si>
    <t>f.</t>
  </si>
  <si>
    <t>g.</t>
  </si>
  <si>
    <t>RESERVED</t>
  </si>
  <si>
    <t>TANF Work Pass Program</t>
  </si>
  <si>
    <t>TANF - Other</t>
  </si>
  <si>
    <t>TANF Employability Service</t>
  </si>
  <si>
    <t>Conference Expense</t>
  </si>
  <si>
    <t>Legal, Expense, Collection Cost, etc</t>
  </si>
  <si>
    <t>Federal Parent Locator Service Fees</t>
  </si>
  <si>
    <t>Auditing Expense - Not State Approved</t>
  </si>
  <si>
    <t xml:space="preserve">     On page 15B, summarize the above purchases in accordance with the Employee Work Unit</t>
  </si>
  <si>
    <t xml:space="preserve">     purchased in excess of $5,000 per unit.</t>
  </si>
  <si>
    <t xml:space="preserve">     used in identification.  Compute the depreciation to be allowed during the year for equipment</t>
  </si>
  <si>
    <t>greater/(less)</t>
  </si>
  <si>
    <t xml:space="preserve">  (Sec. I)</t>
  </si>
  <si>
    <t xml:space="preserve">    II</t>
  </si>
  <si>
    <t>BY EMPLOYEE WORK UNIT</t>
  </si>
  <si>
    <t>Work</t>
  </si>
  <si>
    <t>Unit</t>
  </si>
  <si>
    <t>ANALYSIS OF MAJOR EQUIPMENT PURCHASES (ACCT. NO. 65)</t>
  </si>
  <si>
    <t xml:space="preserve">    Required investigation for new employees</t>
  </si>
  <si>
    <t>Other (Specify)</t>
  </si>
  <si>
    <t>69.15</t>
  </si>
  <si>
    <t>69.16</t>
  </si>
  <si>
    <t>69.17</t>
  </si>
  <si>
    <t>69.18</t>
  </si>
  <si>
    <t>69.19</t>
  </si>
  <si>
    <t>69.20</t>
  </si>
  <si>
    <t>69.21</t>
  </si>
  <si>
    <t>69.22</t>
  </si>
  <si>
    <t>69.23</t>
  </si>
  <si>
    <t>69.24</t>
  </si>
  <si>
    <t>69.25</t>
  </si>
  <si>
    <t>* Non-TANF</t>
  </si>
  <si>
    <t xml:space="preserve"> Page 12</t>
  </si>
  <si>
    <t>MISCELLANEOUS, MATCHABLE (70.00)</t>
  </si>
  <si>
    <t xml:space="preserve"> Page 13</t>
  </si>
  <si>
    <t>FOOD STAMP PROGRAM (71.0)</t>
  </si>
  <si>
    <t xml:space="preserve"> Page 14</t>
  </si>
  <si>
    <t>CHILD SUPPORT AND PATERNITY (72.0)</t>
  </si>
  <si>
    <t xml:space="preserve"> Page 15</t>
  </si>
  <si>
    <t>ELECTRONIC DATA PROCESSING (73.0)</t>
  </si>
  <si>
    <t xml:space="preserve">        TOTAL</t>
  </si>
  <si>
    <t>4C</t>
  </si>
  <si>
    <t xml:space="preserve"> Page 16</t>
  </si>
  <si>
    <t>618 L#</t>
  </si>
  <si>
    <t>66/71</t>
  </si>
  <si>
    <t>116/114</t>
  </si>
  <si>
    <t>91/94/92</t>
  </si>
  <si>
    <t>92/96/113</t>
  </si>
  <si>
    <t>96</t>
  </si>
  <si>
    <t>WFNJ-TANF (74.0)</t>
  </si>
  <si>
    <t>MISCELLANEOUS, NON-MATCHABLE (80.0)</t>
  </si>
  <si>
    <t>Instructions:</t>
  </si>
  <si>
    <t>Data can be Entered / Edited any one of three ways.</t>
  </si>
  <si>
    <t>1)</t>
  </si>
  <si>
    <t>From the "Main Cover Sheet" - Click on the "Entry Process Button and</t>
  </si>
  <si>
    <t>PAGE 2A.1</t>
  </si>
  <si>
    <t>PAGE 2A.2</t>
  </si>
  <si>
    <t>PERCENT                                     TO TOTAL</t>
  </si>
  <si>
    <t>ACCT. NOS.                            61.2 &amp; 61.3</t>
  </si>
  <si>
    <t>ACCT. NOS. 63.1                   63.2 &amp; 63.3</t>
  </si>
  <si>
    <t>ACCT. NOS. 63.4                    AND 63.5</t>
  </si>
  <si>
    <t>ACCT. NO. 67.0 (from       figures on Page 10A)</t>
  </si>
  <si>
    <t>SUBTOTAL:  SUM OF LINES 1, 3 THROUGH 14</t>
  </si>
  <si>
    <t>ACCT. NO. 73.5                  (PAGE 15B, COL VII+VIII)</t>
  </si>
  <si>
    <t>TOTAL ADM         EXPENDITURES</t>
  </si>
  <si>
    <t>NO. OF EMPLOYEES IN   EACH EWU (EXCL ADM)</t>
  </si>
  <si>
    <t>PERCENT TO                    TOTAL</t>
  </si>
  <si>
    <t>ALLOCATION OF                  ADM AMOUNT</t>
  </si>
  <si>
    <t>REASSIGNMENT OF SSS PORTION OF FPS TO SSS</t>
  </si>
  <si>
    <t>GRAND TOTAL          PROGRAM COSTS</t>
  </si>
  <si>
    <t>Page 2C</t>
  </si>
  <si>
    <t>Page 2</t>
  </si>
  <si>
    <t>Page 2D</t>
  </si>
  <si>
    <t>Page 2E</t>
  </si>
  <si>
    <t>(29)</t>
  </si>
  <si>
    <t xml:space="preserve">CARRY AMOUNTS TO SPECIFIED LINE &amp; PAGE </t>
  </si>
  <si>
    <t>Line B.15</t>
  </si>
  <si>
    <t>Line B.17</t>
  </si>
  <si>
    <t>ALLOCATION PROCEDURE</t>
  </si>
  <si>
    <t>Total Training Cost Distributed to Programs (Line 2 X Line 1, Col 13)</t>
  </si>
  <si>
    <t>Net Training*  (Line 3 Minus line 5 for FIS, carry line 3 for all others)</t>
  </si>
  <si>
    <t>Transfer the total from Col. 13, Line 6 to Column II, Line 16 of Page 2.</t>
  </si>
  <si>
    <t>Per the NMP calculation on Page 23, Item B.3 of the CWA Budget Instructions.</t>
  </si>
  <si>
    <t>Transfer the total from Col. 13, Line 8 to Column III, Line 16 of Page 2.</t>
  </si>
  <si>
    <t>****</t>
  </si>
  <si>
    <t>Transfer the total from Col. 13, Line 9 to Column IV, Line 16 of Page 2.</t>
  </si>
  <si>
    <t xml:space="preserve">      A.    Income Maintenance Unit</t>
  </si>
  <si>
    <t xml:space="preserve">      B.    Fraud Unit</t>
  </si>
  <si>
    <t>TANF portion of Fraud Costs - Enter B.1 times B.2</t>
  </si>
  <si>
    <t>Fraud Unit</t>
  </si>
  <si>
    <t>TANF Fraud % (from B.2 above)</t>
  </si>
  <si>
    <t>Total TANF Training - C.1.a + C.2.c</t>
  </si>
  <si>
    <t xml:space="preserve">      E.    TANF Federal Share - Line D times 50%.</t>
  </si>
  <si>
    <t xml:space="preserve">      D.    Grand Total TANF Expenditures - A.1 + B.3 + C.3                                 </t>
  </si>
  <si>
    <t>(Forward to Page 2, Line B.1, Col. II)</t>
  </si>
  <si>
    <t xml:space="preserve">      G.    Federal/State Share - Enter the lesser of E or F.</t>
  </si>
  <si>
    <t>(Forward to Page 2, Line B.1, Col III)</t>
  </si>
  <si>
    <t xml:space="preserve">      H.    County Share - Enter the result of Line D minus Line G.</t>
  </si>
  <si>
    <t>General Assistance Program</t>
  </si>
  <si>
    <t>1.  Total Salaries and Wages of the FSS Work Unit</t>
  </si>
  <si>
    <t>2.  Total Staff Count of the FSS Work Unit</t>
  </si>
  <si>
    <t>(to page 4A)</t>
  </si>
  <si>
    <t>(to page 4A.1)</t>
  </si>
  <si>
    <t>GA/FS Case Mgt.</t>
  </si>
  <si>
    <t>Sub-Total (to Page 2A, Line 5)</t>
  </si>
  <si>
    <t>Publicly-owned Motor Vehicles,     (Gas, oil, tires, maintenance, garage)</t>
  </si>
  <si>
    <t>(2)  Maximum monthly for mileage, if any</t>
  </si>
  <si>
    <t>(3)  Other Allowance for privately-owned cars used for official business (Specify:  insurance or garage allowances, etc; also report allocation percentages)</t>
  </si>
  <si>
    <t>(4)  Indicate number of publicly-owned vehicles.  Indicate average monthly miles for fleet (estimated).</t>
  </si>
  <si>
    <t>(5)  Indicate Insurance Coverage (abbreviate)</t>
  </si>
  <si>
    <t>(6)  Basis for Allocating Account Numbers 63.1, 63.2 and 63.3 among Employee Work Units:</t>
  </si>
  <si>
    <t xml:space="preserve">TOTAL                                </t>
  </si>
  <si>
    <t>Remarks:</t>
  </si>
  <si>
    <t>Explain in detail under "Remarks" the method of computing the estimate showing the</t>
  </si>
  <si>
    <t>number of county-owned vehicles, maintenance cost of county-owned vehicles, the rate allowed</t>
  </si>
  <si>
    <t>for privately-owned vehicles, the number of persons being compensated for privately-owned</t>
  </si>
  <si>
    <t>vehicles, etc.</t>
  </si>
  <si>
    <t>Other Allowances (Busfare, insurance, etc.)</t>
  </si>
  <si>
    <t>indicated, also any related items.  DO NOT INCLUDE IN THIS SECTION</t>
  </si>
  <si>
    <t>PROVISION FOR RENT, JANITOR SERVICE, ETC., NOR FOR AUDITING.  Under "Remarks"</t>
  </si>
  <si>
    <t>give explanation in conjunction with any new items, and with any substantial change in the</t>
  </si>
  <si>
    <t>amount of any item.</t>
  </si>
  <si>
    <t>R E M A R K S:</t>
  </si>
  <si>
    <t>Summarize below anticipated expenditures for all purchases of equipment with a unit cost of $1,000</t>
  </si>
  <si>
    <t>THAN $1,000.  SUCH ITEMS SHOULD BE INCLUDED UNDER ACCOUNT NO. 64.7 "MINOR EQUIPMENT</t>
  </si>
  <si>
    <t>Motor Vehicles</t>
  </si>
  <si>
    <t>On page 8A, list all major items to be purchased with a unit cost of $1,000 or more,</t>
  </si>
  <si>
    <t>identified with the Employee Work Unit for which the equipment is being acquired.</t>
  </si>
  <si>
    <t>*Depreciation based upon estimated average of two quarters during year.  If a County Welfare Agency is able to ascertain,</t>
  </si>
  <si>
    <t>without question, that a particular item or items will be purchased during the first or second quarter, and therefore</t>
  </si>
  <si>
    <t>subject to more than six months depreciation, attach a statement describing the item(s) and the method used to determine</t>
  </si>
  <si>
    <t>the amount entered in Col. VII for the respective Employee Work Unit.</t>
  </si>
  <si>
    <t>SUMMARY OF MAJOR EQUIPMENT PURCHASES BY EMPLOYEE WORK UNIT</t>
  </si>
  <si>
    <t>SUMMARY OF OFFICE SPACE EXPENSE (66.1)</t>
  </si>
  <si>
    <t>PRIVATE</t>
  </si>
  <si>
    <t>Annual  Rental Cost per Square Foot</t>
  </si>
  <si>
    <t>AMOUNT</t>
  </si>
  <si>
    <t>Current MLR Cost per Square Foot</t>
  </si>
  <si>
    <t>CONFERENCE EXP</t>
  </si>
  <si>
    <t>OTHER ALLOWANCES</t>
  </si>
  <si>
    <t>OTHER CAR EXP</t>
  </si>
  <si>
    <t>PUBLIC VEHICLES</t>
  </si>
  <si>
    <t>REPAIRS/ALTERATIONS</t>
  </si>
  <si>
    <t>LEGAL EXP</t>
  </si>
  <si>
    <t>MED EXP TO DET ELIG</t>
  </si>
  <si>
    <t>SURETY BONDS, NOTARY</t>
  </si>
  <si>
    <t>EXP OF BD MTGS</t>
  </si>
  <si>
    <t>REFUND ON TOP FEES</t>
  </si>
  <si>
    <t>OTHER NON-MATCHABLE</t>
  </si>
  <si>
    <t>Medical or Other Expenses to Determine Eligibility</t>
  </si>
  <si>
    <t>CONSULTANTS &amp; PROF SRVCS</t>
  </si>
  <si>
    <t>Expenses for Recipients to Attend Fair Hearings</t>
  </si>
  <si>
    <t>Auditing Expense (State Approved)</t>
  </si>
  <si>
    <t xml:space="preserve">Transportation for Food Stamp Employment and Training </t>
  </si>
  <si>
    <t>Dependent Care for Food Stamp Employment and Training</t>
  </si>
  <si>
    <t>Judicial Proceedings and Other Legal Expense</t>
  </si>
  <si>
    <t>Non-Matchable Systems Payments to DFD</t>
  </si>
  <si>
    <t>Specify on page 15A the work unit(s) and amount(s) requested in Sub-Account 73.5.</t>
  </si>
  <si>
    <t>The total amount from Page 15B must agree with the amount shown in 73.5 above.</t>
  </si>
  <si>
    <t>ANALYSIS OF MAJOR EQUIPMENT PURCHASES FOR ELECTRONIC DATA PROCESSING (ACCT. NO. 73.5)</t>
  </si>
  <si>
    <t>TOTAL DEPRECIATION</t>
  </si>
  <si>
    <t>follow the "Next Buttons to continue down the necessary sheets.</t>
  </si>
  <si>
    <t>2)</t>
  </si>
  <si>
    <t>Go to the Index Sheet and Click the "Go To" button to goto the necessary sheet.</t>
  </si>
  <si>
    <t>3)</t>
  </si>
  <si>
    <t>You can manually click to each of the necessary sheet tabs.</t>
  </si>
  <si>
    <t>15A</t>
  </si>
  <si>
    <t>15B</t>
  </si>
  <si>
    <t>HOME ENERGY ASSISTANCE</t>
  </si>
  <si>
    <t>2A</t>
  </si>
  <si>
    <t>Page 15A</t>
  </si>
  <si>
    <t>II.  List below all EDP Items to be purchased with a single item cost of $5,000 or more.</t>
  </si>
  <si>
    <t>Enter in Column III the anticipated amount of reimbursement per the program/contract/grant, not to exceed Column II.</t>
  </si>
  <si>
    <t>In Lieu of Rent) will be allocated to Title XX and transferred to the County may also be subtracted.</t>
  </si>
  <si>
    <t>MAJOR EQUIP FOR DISTRIB (FROM   PG. 8B.COL. VII)</t>
  </si>
  <si>
    <t>UNDEPREC MAJOR   EQUIP   (PG.8B COL. VIII)</t>
  </si>
  <si>
    <t xml:space="preserve">     DISTRIBUTION OF APPROPRIATION FOR ELECTRONIC DATA PROCESSING, ACCOUNT NO. 73.5</t>
  </si>
  <si>
    <t xml:space="preserve">          DETERMINATION OF DEPRECIATION FOR YEAR AND UN-DEPRECIATED AMOUNT</t>
  </si>
  <si>
    <t>Items &lt; $5,000</t>
  </si>
  <si>
    <t>Tangible items</t>
  </si>
  <si>
    <t>REV. 1/08</t>
  </si>
  <si>
    <t>III.   Sum of Recertifications and Applications from Lines I &amp; II.</t>
  </si>
  <si>
    <t>IV.   Total Recerts/Apps identified on Line 'III' divided by the FSP standard, 450.</t>
  </si>
  <si>
    <t>V.    Minimum Number of Professional Workers (Line IV times 85%)</t>
  </si>
  <si>
    <t>VI.   Maximum Number of Professional Workers (Line IV times 115%)</t>
  </si>
  <si>
    <t>II.    Total cases identified on line 'I' divided by the CSP standard, 600.</t>
  </si>
  <si>
    <t>III.   Minimum Number of Professional Workers (Line II times 80%)</t>
  </si>
  <si>
    <t>IV.  Maximum Number of Professional (Line II times 120%)</t>
  </si>
  <si>
    <t xml:space="preserve">II.    Section 2 - Child Support and Paternity  </t>
  </si>
  <si>
    <t>*  Attach Statement of Justification as indicated on page 3A.3 if actual number</t>
  </si>
  <si>
    <t xml:space="preserve">   of staff budgeted (applicable Page 4A.1) is below or above the range.</t>
  </si>
  <si>
    <t>=</t>
  </si>
  <si>
    <t>&amp; Non-Tangible</t>
  </si>
  <si>
    <t xml:space="preserve">    Expenditures</t>
  </si>
  <si>
    <t xml:space="preserve"> Items*</t>
  </si>
  <si>
    <t xml:space="preserve">  (From 15A,</t>
  </si>
  <si>
    <t xml:space="preserve">    20%  X</t>
  </si>
  <si>
    <t xml:space="preserve">  Depreciation**</t>
  </si>
  <si>
    <t xml:space="preserve">  (Col. III +</t>
  </si>
  <si>
    <t xml:space="preserve">  (Col. II Less</t>
  </si>
  <si>
    <t>(From 15A Sec. I)</t>
  </si>
  <si>
    <t xml:space="preserve">        Sec. II)</t>
  </si>
  <si>
    <t xml:space="preserve">   Col. IV</t>
  </si>
  <si>
    <t>V</t>
  </si>
  <si>
    <t>VI</t>
  </si>
  <si>
    <t>VII</t>
  </si>
  <si>
    <t>VIII</t>
  </si>
  <si>
    <t>GAU</t>
  </si>
  <si>
    <t>GCM</t>
  </si>
  <si>
    <t>PAC</t>
  </si>
  <si>
    <t>*Non-Tangible Items include service/maintenance contracts, software, services performed, etc.</t>
  </si>
  <si>
    <t>**Depreciation based upon estimated average of two quarters during year.  If a County Welfare Agency is able to ascertain,</t>
  </si>
  <si>
    <t>OUTSTATIONING REIMBURSEMENTS</t>
  </si>
  <si>
    <t>INTEREST EARNED</t>
  </si>
  <si>
    <t>Social Service Section</t>
  </si>
  <si>
    <t>Income Maintenance Section</t>
  </si>
  <si>
    <t>Family Planning Section</t>
  </si>
  <si>
    <t>Family Plannning - From 4B</t>
  </si>
  <si>
    <t>TANF - From 4B</t>
  </si>
  <si>
    <t>Social Services - From 4B</t>
  </si>
  <si>
    <t>Food Stamps - From 4B</t>
  </si>
  <si>
    <t>Food Stamps - From 4C</t>
  </si>
  <si>
    <t>Mediciad - From 4B</t>
  </si>
  <si>
    <t>General Assistance - From 4B</t>
  </si>
  <si>
    <t>PROJ'D EXP</t>
  </si>
  <si>
    <t>General Assistance - From 4C</t>
  </si>
  <si>
    <t>Home Care Expansion</t>
  </si>
  <si>
    <t>Family Services Section</t>
  </si>
  <si>
    <t>NPA Food Stamps / General Assistance Unit (NPG)</t>
  </si>
  <si>
    <t>Print buttons are provided on every document page, the "Main Cover Sheet" or the "Index".</t>
  </si>
  <si>
    <t>COMPUTATION OF STAFF REQUIREMENTS</t>
  </si>
  <si>
    <t>4A NPG</t>
  </si>
  <si>
    <t>( 2 )</t>
  </si>
  <si>
    <t>Workmen's Compensation Insurance Premiums</t>
  </si>
  <si>
    <t>Retirement System Contributions (Employer's Share)</t>
  </si>
  <si>
    <t>Med. Ins. Premiums (Employer's Share)</t>
  </si>
  <si>
    <t>Payments for Accumulated Sick Leave Upon Retirement</t>
  </si>
  <si>
    <t>Unemployment Compensation Contributions (Employer's Share)</t>
  </si>
  <si>
    <t>Temporary Disability Ins. (Employer's Share)</t>
  </si>
  <si>
    <t>Other Rent Expense (Explain)</t>
  </si>
  <si>
    <t>Expenses for Medically Needy Eligibility Determinations</t>
  </si>
  <si>
    <t>Proper Groupings)</t>
  </si>
  <si>
    <t>( 4 )</t>
  </si>
  <si>
    <t>JUSTIFICATION FOR STAFFING ABOVE OR BELOW ESTABLISHED RANGE</t>
  </si>
  <si>
    <t>Page 17</t>
  </si>
  <si>
    <t>HCE</t>
  </si>
  <si>
    <t>ASSUMPTIONS AREA</t>
  </si>
  <si>
    <t>CURRENT PERIOD</t>
  </si>
  <si>
    <t xml:space="preserve">      Page 2</t>
  </si>
  <si>
    <t>SUMMARY OF BUDGET REQUEST</t>
  </si>
  <si>
    <t>II</t>
  </si>
  <si>
    <t>Last Revised:</t>
  </si>
  <si>
    <t>III</t>
  </si>
  <si>
    <t>IV</t>
  </si>
  <si>
    <t>State and</t>
  </si>
  <si>
    <t>County</t>
  </si>
  <si>
    <t>Request</t>
  </si>
  <si>
    <t>Funds</t>
  </si>
  <si>
    <t>Required</t>
  </si>
  <si>
    <t xml:space="preserve"> </t>
  </si>
  <si>
    <t>I</t>
  </si>
  <si>
    <t xml:space="preserve">  </t>
  </si>
  <si>
    <t xml:space="preserve">   </t>
  </si>
  <si>
    <t>XXX</t>
  </si>
  <si>
    <t xml:space="preserve">    ANALYSIS OF ADMINISTRATION, TRAINING AND SERVICES BUDGET REQUESTS</t>
  </si>
  <si>
    <t>SDT</t>
  </si>
  <si>
    <t>SSS</t>
  </si>
  <si>
    <t>IMS</t>
  </si>
  <si>
    <t>FPS</t>
  </si>
  <si>
    <t>FSP</t>
  </si>
  <si>
    <t>CSP</t>
  </si>
  <si>
    <t>EPS</t>
  </si>
  <si>
    <t>REP</t>
  </si>
  <si>
    <t>FIS</t>
  </si>
  <si>
    <t>MAP</t>
  </si>
  <si>
    <t>CCW</t>
  </si>
  <si>
    <t>(1)</t>
  </si>
  <si>
    <t>Existing</t>
  </si>
  <si>
    <t>New</t>
  </si>
  <si>
    <t>Abolished</t>
  </si>
  <si>
    <t>Existing Pos.</t>
  </si>
  <si>
    <t>Total Number</t>
  </si>
  <si>
    <t>of Positions</t>
  </si>
  <si>
    <t>Requested for</t>
  </si>
  <si>
    <t>This Budget</t>
  </si>
  <si>
    <t>Date:</t>
  </si>
  <si>
    <t>Time: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</si>
  <si>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</si>
  <si>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</si>
  <si>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</si>
  <si>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</si>
  <si>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</si>
  <si>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</si>
  <si>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</si>
  <si>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</si>
  <si>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</si>
  <si>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</si>
  <si>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</si>
  <si>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</si>
  <si>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</si>
  <si>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(15)</t>
  </si>
  <si>
    <t>To Page 4A</t>
  </si>
  <si>
    <t>Page 4C</t>
  </si>
  <si>
    <t>RMS/Time</t>
  </si>
  <si>
    <t>TAX OFFSET:</t>
  </si>
  <si>
    <t>PARENT LOCATOR FEES</t>
  </si>
  <si>
    <t>IRS FEES</t>
  </si>
  <si>
    <t>SOIL FEES</t>
  </si>
  <si>
    <t>PRE-OFFSET</t>
  </si>
  <si>
    <t xml:space="preserve">    (Sum of A.3., B.20., and C.6)</t>
  </si>
  <si>
    <t>Allocation</t>
  </si>
  <si>
    <t>PERSONAL SERVICE EXPENSE - STD</t>
  </si>
  <si>
    <t>PERSONAL SERVICE EXPENSE - SSS</t>
  </si>
  <si>
    <t>PERSONAL SERVICE EXPENSE - IMS</t>
  </si>
  <si>
    <t>PERSONAL SERVICE EXPENSE - FPS</t>
  </si>
  <si>
    <t>PERSONAL SERVICE EXPENSE - FSP</t>
  </si>
  <si>
    <t>PERSONAL SERVICE EXPENSE - CSP</t>
  </si>
  <si>
    <t>4A SSS</t>
  </si>
  <si>
    <t>4A IMS</t>
  </si>
  <si>
    <t>4A FPS</t>
  </si>
  <si>
    <t>4A FSP</t>
  </si>
  <si>
    <t>4A CSP</t>
  </si>
  <si>
    <t>PERSONAL SERVICE EXPENSE - EPS</t>
  </si>
  <si>
    <t>4A EPS</t>
  </si>
  <si>
    <t>4A MTS</t>
  </si>
  <si>
    <t>PERSONAL SERVICE EXPENSE - MTS</t>
  </si>
  <si>
    <t>4A REP</t>
  </si>
  <si>
    <t>PERSONAL SERVICE EXPENSE - REP</t>
  </si>
  <si>
    <t>4A FIS</t>
  </si>
  <si>
    <t>PERSONAL SERVICE EXPENSE - FIS</t>
  </si>
  <si>
    <t>4A MAP</t>
  </si>
  <si>
    <t>PERSONAL SERVICE EXPENSE - MAP</t>
  </si>
  <si>
    <t>4A CCW</t>
  </si>
  <si>
    <t>PERSONAL SERVICE EXPENSE - CCW</t>
  </si>
  <si>
    <t>4A APS</t>
  </si>
  <si>
    <t>PERSONAL SERVICE EXPENSE - APS</t>
  </si>
  <si>
    <t>4A NMA</t>
  </si>
  <si>
    <t>PERSONAL SERVICE EXPENSE - NMA</t>
  </si>
  <si>
    <t>4A MNP</t>
  </si>
  <si>
    <t>4A TCM</t>
  </si>
  <si>
    <t>4A TES</t>
  </si>
  <si>
    <t>4A RES</t>
  </si>
  <si>
    <t>PERSONAL SERVICE EXPENSE - MNP</t>
  </si>
  <si>
    <t>PERSONAL SERVICE EXPENSE - TCM</t>
  </si>
  <si>
    <t>PERSONAL SERVICE EXPENSE - TES</t>
  </si>
  <si>
    <t>PERSONAL SERVICE EXPENSE - RES</t>
  </si>
  <si>
    <t>PERSONAL SERVICE EXPENSE - MOS</t>
  </si>
  <si>
    <t>4A MOS</t>
  </si>
  <si>
    <t>4A HCE</t>
  </si>
  <si>
    <t>PERSONAL SERVICE EXPENSE - HCE</t>
  </si>
  <si>
    <t>4A ADM</t>
  </si>
  <si>
    <t>PERSONAL SERVICE EXPENSE - ADM</t>
  </si>
  <si>
    <t>APS</t>
  </si>
  <si>
    <t>NMA</t>
  </si>
  <si>
    <t>MNP</t>
  </si>
  <si>
    <t>Copy Machine, Water</t>
  </si>
  <si>
    <t>TCM</t>
  </si>
  <si>
    <t>TES</t>
  </si>
  <si>
    <t>RES</t>
  </si>
  <si>
    <t>MOS</t>
  </si>
  <si>
    <t>ADM</t>
  </si>
  <si>
    <t>TOTAL</t>
  </si>
  <si>
    <t>(16)</t>
  </si>
  <si>
    <t>(17)</t>
  </si>
  <si>
    <t>(18)</t>
  </si>
  <si>
    <t>(19)</t>
  </si>
  <si>
    <t>(20)</t>
  </si>
  <si>
    <t>(21)</t>
  </si>
  <si>
    <t>(22)</t>
  </si>
  <si>
    <t>(23)</t>
  </si>
  <si>
    <t>(24)</t>
  </si>
  <si>
    <t>(25)</t>
  </si>
  <si>
    <t>(26)</t>
  </si>
  <si>
    <t>(27)</t>
  </si>
  <si>
    <t>Line 1</t>
  </si>
  <si>
    <t>Line A.1</t>
  </si>
  <si>
    <t>Line B.2</t>
  </si>
  <si>
    <t>Line B.3</t>
  </si>
  <si>
    <t>Line B.4</t>
  </si>
  <si>
    <t>Line B.1</t>
  </si>
  <si>
    <t>Line B.8</t>
  </si>
  <si>
    <t>Line B.7</t>
  </si>
  <si>
    <t>Line B.10</t>
  </si>
  <si>
    <t>Line B.9</t>
  </si>
  <si>
    <t>Line B.12</t>
  </si>
  <si>
    <t>Line B.11</t>
  </si>
  <si>
    <t>[1]</t>
  </si>
  <si>
    <t>[3]</t>
  </si>
  <si>
    <t>[4]</t>
  </si>
  <si>
    <t>Residential</t>
  </si>
  <si>
    <t>General Case Mgmt.</t>
  </si>
  <si>
    <t>Homemaker</t>
  </si>
  <si>
    <t>Compansionship Serv.</t>
  </si>
  <si>
    <t>Psychological/Thera</t>
  </si>
  <si>
    <t>Shelter Care</t>
  </si>
  <si>
    <t>EPSDT</t>
  </si>
  <si>
    <t>Family Planning Serv</t>
  </si>
  <si>
    <t>Health Rel. Serv</t>
  </si>
  <si>
    <t>Home Delivered Meals</t>
  </si>
  <si>
    <t>Initial Crisis</t>
  </si>
  <si>
    <t>Housing Rel. Serv</t>
  </si>
  <si>
    <t>Legal Services</t>
  </si>
  <si>
    <t>SPECIFY ON PAGE 12, Interpreting, Unif, Bank Fees</t>
  </si>
  <si>
    <t>Prot. Case Mgmt.</t>
  </si>
  <si>
    <t>Community Development</t>
  </si>
  <si>
    <t>Intake</t>
  </si>
  <si>
    <t>COUNTY NAME</t>
  </si>
  <si>
    <t>(28)</t>
  </si>
  <si>
    <t>PAGE 2C</t>
  </si>
  <si>
    <t>ALLOCATION FOR BUDGET STAFF DEVELOPMENT AND TRAINING</t>
  </si>
  <si>
    <t>Page 4A - FSP</t>
  </si>
  <si>
    <t>Page 4A - CSP</t>
  </si>
  <si>
    <t>Page 4A - EPS</t>
  </si>
  <si>
    <t>Page 4A - MTS</t>
  </si>
  <si>
    <t>Page 4A - REP</t>
  </si>
  <si>
    <t>Page 4A - FIS</t>
  </si>
  <si>
    <t>Page 4A - MAP</t>
  </si>
  <si>
    <t>Page 4A - CCW</t>
  </si>
  <si>
    <t>Page 4A - APS</t>
  </si>
  <si>
    <t>Page 4A - NMA</t>
  </si>
  <si>
    <t>Page 4A - MNP</t>
  </si>
  <si>
    <t>Page 4A - TCM</t>
  </si>
  <si>
    <t>Page 4A - TES</t>
  </si>
  <si>
    <t>Page 4A - RES</t>
  </si>
  <si>
    <t>Page 4A - MOS</t>
  </si>
  <si>
    <t>Page 4A - HCE</t>
  </si>
  <si>
    <t>Page 4A - ADM</t>
  </si>
  <si>
    <t>Community Care Waiver Program</t>
  </si>
  <si>
    <t>Adult Protective Service</t>
  </si>
  <si>
    <t>Non-Matchable Activities</t>
  </si>
  <si>
    <t>Medically Needy Program</t>
  </si>
  <si>
    <t>TANF- Case Management</t>
  </si>
  <si>
    <t>TANF- Employability Service</t>
  </si>
  <si>
    <t>Respite Care</t>
  </si>
  <si>
    <t>Medicaid Out-Stationing</t>
  </si>
  <si>
    <t xml:space="preserve">      Page 2D</t>
  </si>
  <si>
    <t>PROJECTED FISCAL EXPOSURE TO THE TANF CAP ON ADMINISTRATIVE COSTS</t>
  </si>
  <si>
    <t>Budget Summary</t>
  </si>
  <si>
    <t>Reserve 1</t>
  </si>
  <si>
    <t>Total Salaries and Wages of the NPG Work Unit</t>
  </si>
  <si>
    <t>Total Staff Count of the NPG Work Unit</t>
  </si>
  <si>
    <t>Page 3A.1</t>
  </si>
  <si>
    <t>Total</t>
  </si>
  <si>
    <t>Minimum</t>
  </si>
  <si>
    <t>Page 3A.2</t>
  </si>
  <si>
    <t>PROGRAM</t>
  </si>
  <si>
    <t>CLERICAL</t>
  </si>
  <si>
    <t xml:space="preserve">    1.</t>
  </si>
  <si>
    <t xml:space="preserve">    2.</t>
  </si>
  <si>
    <t>EXPLANATION</t>
  </si>
  <si>
    <t xml:space="preserve">       PAGE 4</t>
  </si>
  <si>
    <t>PERSONAL SERVICE EXPENSE (61.0)</t>
  </si>
  <si>
    <t>Actual/Estimated</t>
  </si>
  <si>
    <t>(Refer to Budget Instructions)</t>
  </si>
  <si>
    <t>Appropriated</t>
  </si>
  <si>
    <t>Expenditures</t>
  </si>
  <si>
    <t xml:space="preserve">     TOTAL</t>
  </si>
  <si>
    <t>% of Time</t>
  </si>
  <si>
    <t>Secondary</t>
  </si>
  <si>
    <t>Name of Employee</t>
  </si>
  <si>
    <t xml:space="preserve"> Position</t>
  </si>
  <si>
    <t>EWU</t>
  </si>
  <si>
    <t>Months</t>
  </si>
  <si>
    <t>(Last, First, M.I.)</t>
  </si>
  <si>
    <t xml:space="preserve"> Number</t>
  </si>
  <si>
    <t>Charged</t>
  </si>
  <si>
    <t>Budgeted</t>
  </si>
  <si>
    <t>( 1 )</t>
  </si>
  <si>
    <t>( 3 )</t>
  </si>
  <si>
    <t>( 5 )</t>
  </si>
  <si>
    <t>( 6 )</t>
  </si>
  <si>
    <t>( 7 )</t>
  </si>
  <si>
    <t>( 8 )</t>
  </si>
  <si>
    <t>For last page 4A:</t>
  </si>
  <si>
    <t>(Must agree with Item 61.1, page 4, plus "Reserve for Contingency")</t>
  </si>
  <si>
    <t>Requested</t>
  </si>
  <si>
    <t>Positions</t>
  </si>
  <si>
    <t xml:space="preserve">    Total</t>
  </si>
  <si>
    <t>Page 4B</t>
  </si>
  <si>
    <t xml:space="preserve"> ALLOCATION  OF  THE  GENERIC  FSS  EWU</t>
  </si>
  <si>
    <t>A.</t>
  </si>
  <si>
    <t>B.</t>
  </si>
  <si>
    <t xml:space="preserve">Randon Moment Study Percentages by Employee Work Units. </t>
  </si>
  <si>
    <t>Employee</t>
  </si>
  <si>
    <t>RMS</t>
  </si>
  <si>
    <t>Salaries</t>
  </si>
  <si>
    <t>Staff Count</t>
  </si>
  <si>
    <t>Work Unit</t>
  </si>
  <si>
    <t>Percent</t>
  </si>
  <si>
    <t>Allocated</t>
  </si>
  <si>
    <t>Food Stamps</t>
  </si>
  <si>
    <t>General Assistance</t>
  </si>
  <si>
    <t>Totals</t>
  </si>
  <si>
    <t>Page 5</t>
  </si>
  <si>
    <t>EMPLOYEE BENEFITS PLANS (62.0)</t>
  </si>
  <si>
    <t xml:space="preserve">   Request</t>
  </si>
  <si>
    <t>TRAVEL EXPENSE (63.0)</t>
  </si>
  <si>
    <t xml:space="preserve">Indicate below anticipated expenditures for all items of costs incurred in the customary </t>
  </si>
  <si>
    <t>MINOR EQUIP PURCHASE &lt;$1000</t>
  </si>
  <si>
    <t>allocations can be transferred</t>
  </si>
  <si>
    <t>allocations can be transferred, for alloc use, see p.2E</t>
  </si>
  <si>
    <t>transportation of field workers, other staff and Board Members. DO NOT INCLUDE IN THIS</t>
  </si>
  <si>
    <t>SECTION PROVISION FOR TRADE-IN OF MOTOR VEHICLES.</t>
  </si>
  <si>
    <t xml:space="preserve">Lower est reduces the calc'd # of staff needed! </t>
  </si>
  <si>
    <t xml:space="preserve">In making this estimate, whichever of the following items are applicable should be </t>
  </si>
  <si>
    <t>considered:  maintenance and operation costs of county-owned motor vehicles;  mileage</t>
  </si>
  <si>
    <t>allowances for compensating workers for privately-owned motor vehicles; cabfare, busfare,</t>
  </si>
  <si>
    <t>meal reimbursements (Other than training related), etc.</t>
  </si>
  <si>
    <t>PRIOR YEAR</t>
  </si>
  <si>
    <t>Page 4A - STD</t>
  </si>
  <si>
    <t>Page 4A - SSS</t>
  </si>
  <si>
    <t>Page 4A - IMS</t>
  </si>
  <si>
    <t>Page 4A - FPS</t>
  </si>
  <si>
    <t xml:space="preserve">                                REMARKS</t>
  </si>
  <si>
    <t>Pg 8A Sec I</t>
  </si>
  <si>
    <t>by EWU</t>
  </si>
  <si>
    <t>Pg 8A Sec II</t>
  </si>
  <si>
    <t>Staff Development &amp; Training</t>
  </si>
  <si>
    <t>Child Support and Paternity Section</t>
  </si>
  <si>
    <t>Early Periodic Screening, Diagnosis and Treatment</t>
  </si>
  <si>
    <t>Medical Transportation Services Section</t>
  </si>
  <si>
    <t>Refugee/Entrant Programs</t>
  </si>
  <si>
    <t>Medical Assistance Program</t>
  </si>
  <si>
    <t>TANF - Case Management</t>
  </si>
  <si>
    <t>TANF - Employability Service</t>
  </si>
  <si>
    <t>General Assistance Unit</t>
  </si>
  <si>
    <t>General Assistance/Food Stamps Case Management</t>
  </si>
  <si>
    <t>TANF - CASE MANAGEMENT</t>
  </si>
  <si>
    <t>TANF - ADMINISTRATIVE COSTS</t>
  </si>
  <si>
    <t>GA/FS Case Management Cost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</si>
  <si>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</si>
  <si>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</si>
  <si>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</si>
  <si>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</si>
  <si>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</si>
  <si>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</si>
  <si>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</si>
  <si>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</si>
  <si>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</si>
  <si>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</si>
  <si>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</si>
  <si>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</si>
  <si>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</si>
  <si>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</si>
  <si>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</si>
  <si>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</si>
  <si>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</si>
  <si>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ACCT. NO. 62.0</t>
  </si>
  <si>
    <t>ACCT. NO. 64.0</t>
  </si>
  <si>
    <t>ACCT. NO. 69.0</t>
  </si>
  <si>
    <t>ACCT. NO. 70.00</t>
  </si>
  <si>
    <t>ACCT. NO. 71.0</t>
  </si>
  <si>
    <t>ACCT. NO. 72.0</t>
  </si>
  <si>
    <t>ACCT. NO. 80.0</t>
  </si>
  <si>
    <t>ACCT. NO. 74.0</t>
  </si>
  <si>
    <t>ACCT. NO. 66.0</t>
  </si>
  <si>
    <t>TOTAL PROGRAM COSTS</t>
  </si>
  <si>
    <t>SALARIES &amp; WAGES        ACCT. NO. 61.1</t>
  </si>
  <si>
    <t xml:space="preserve"> Page 4X</t>
  </si>
  <si>
    <t xml:space="preserve">           DISTRIBUTION OF APPROPRIATION FOR TRAVEL EXPENSES, SUB- ACCOUNTS NO. 63.1, .2 &amp; .3</t>
  </si>
  <si>
    <t xml:space="preserve"> A.</t>
  </si>
  <si>
    <t xml:space="preserve">  Temporary Assistance Needy Families</t>
  </si>
  <si>
    <t xml:space="preserve">  Assistance to SSI Recipients</t>
  </si>
  <si>
    <t xml:space="preserve">  Total Assistance Required</t>
  </si>
  <si>
    <t xml:space="preserve"> B.</t>
  </si>
  <si>
    <t>ADMINISTRATION ACCOUNT</t>
  </si>
  <si>
    <t xml:space="preserve">  Child Support &amp; Paternity Program</t>
  </si>
  <si>
    <t xml:space="preserve">  Refugee Programs</t>
  </si>
  <si>
    <t xml:space="preserve">  Medicaid Out-Stationing</t>
  </si>
  <si>
    <t xml:space="preserve">  TANF Case Management</t>
  </si>
  <si>
    <t xml:space="preserve">  Home Care Expansion</t>
  </si>
  <si>
    <t xml:space="preserve">  Sub-Total</t>
  </si>
  <si>
    <t xml:space="preserve">  Less: Revenues</t>
  </si>
  <si>
    <t xml:space="preserve">  Total Net Administration</t>
  </si>
  <si>
    <t xml:space="preserve">C. </t>
  </si>
  <si>
    <t>SERVICES ACCOUNT</t>
  </si>
  <si>
    <t xml:space="preserve">  Social Services Section</t>
  </si>
  <si>
    <t xml:space="preserve">  Family Planning Section</t>
  </si>
  <si>
    <t xml:space="preserve">  TANF Employment Services</t>
  </si>
  <si>
    <t>Line B.13</t>
  </si>
  <si>
    <t>Line C.1</t>
  </si>
  <si>
    <t>Line C.2</t>
  </si>
  <si>
    <t>Line C.3</t>
  </si>
  <si>
    <t>Line C.5</t>
  </si>
  <si>
    <t>CCBSS uses a security guard service.</t>
  </si>
  <si>
    <t>61.3 OTHER PERSONAL SERVICE EXPENSE (Explain)</t>
  </si>
  <si>
    <t>Page 4A - Reserve 2</t>
  </si>
  <si>
    <t>Page 4A - Reserve 1</t>
  </si>
  <si>
    <t>Page 4A - NPG</t>
  </si>
  <si>
    <t>Page 4A - FSS</t>
  </si>
  <si>
    <t>(See Instructions for</t>
  </si>
  <si>
    <t>Standard Title</t>
  </si>
  <si>
    <t>to this EWU</t>
  </si>
  <si>
    <t>to EWU</t>
  </si>
  <si>
    <t>Position</t>
  </si>
  <si>
    <t>Status</t>
  </si>
  <si>
    <t>Page 4A - GCM</t>
  </si>
  <si>
    <t xml:space="preserve">FTEs </t>
  </si>
  <si>
    <t>Reserve 2</t>
  </si>
  <si>
    <t xml:space="preserve">FTEs  </t>
  </si>
  <si>
    <t>TITLE</t>
  </si>
  <si>
    <t>Page 4A1 - STD</t>
  </si>
  <si>
    <t>Page 4A1 - SSS</t>
  </si>
  <si>
    <t>Staff Development and Training</t>
  </si>
  <si>
    <t>Page 4A1 - IMS</t>
  </si>
  <si>
    <t>Page 4A1 - FPS</t>
  </si>
  <si>
    <t>Page 4A1 - FSP</t>
  </si>
  <si>
    <t>Page 4A1 - CSP</t>
  </si>
  <si>
    <t>Child Support Program</t>
  </si>
  <si>
    <t>Page 4A1 - EPS</t>
  </si>
  <si>
    <t>Page 4A1 - REP</t>
  </si>
  <si>
    <t>Refugee Entrant Programs</t>
  </si>
  <si>
    <t>Page 4A1 - FIS</t>
  </si>
  <si>
    <t>Page 4A1 - MAP</t>
  </si>
  <si>
    <t>TOTAL PERSONNEL COSTS</t>
  </si>
  <si>
    <t>TELEPHONE</t>
  </si>
  <si>
    <t>OFFICE SUPPLIES</t>
  </si>
  <si>
    <t>OTHER OFFICE EXP</t>
  </si>
  <si>
    <t>TOTAL NON-PERSONNEL COSTS</t>
  </si>
  <si>
    <t>TOTAL EXPENDITURES</t>
  </si>
  <si>
    <t>Page 4A1 - CCW</t>
  </si>
  <si>
    <t>Community Care Waiver</t>
  </si>
  <si>
    <t>Page 4A1 - APS</t>
  </si>
  <si>
    <t>Adult Protective Services</t>
  </si>
  <si>
    <t>Page 4A1 - NMA</t>
  </si>
  <si>
    <t>Page 4A1 - MNP</t>
  </si>
  <si>
    <t>Medically Needed Program</t>
  </si>
  <si>
    <t>Page 4A1 - TCM</t>
  </si>
  <si>
    <t>TANF Case Management</t>
  </si>
  <si>
    <t>Page 4A1 - TES</t>
  </si>
  <si>
    <t>TANF Employability Services</t>
  </si>
  <si>
    <t>Page 4A1 - GAU</t>
  </si>
  <si>
    <t>Page 4A1 - RES</t>
  </si>
  <si>
    <t>Page 4A1 - MOS</t>
  </si>
  <si>
    <t>Page 4A1 - HCE</t>
  </si>
  <si>
    <t>Page 4A1 - GCM</t>
  </si>
  <si>
    <t>Page 4A1 - ADM</t>
  </si>
  <si>
    <t>Administration and Other</t>
  </si>
  <si>
    <t>Page 4A1 - Reserve 1</t>
  </si>
  <si>
    <t>last yr</t>
  </si>
  <si>
    <t>County Adm</t>
  </si>
  <si>
    <t>Personal Attendant Care</t>
  </si>
  <si>
    <t>Page 4A - PAC</t>
  </si>
  <si>
    <t>Page 4A1 - PAC</t>
  </si>
  <si>
    <t>Initially Issued:</t>
  </si>
  <si>
    <t>For CY 2000</t>
  </si>
  <si>
    <t xml:space="preserve">      Page 2E</t>
  </si>
  <si>
    <t xml:space="preserve">      Page 2.1</t>
  </si>
  <si>
    <t>REVENUES/GRANTS ITEMIZED</t>
  </si>
  <si>
    <t>2E</t>
  </si>
  <si>
    <t>PROJECTED FISCAL EXPOSURE TO THE GA/FS CASE MNGT CAP ON ADMINISTRATIVE COSTS</t>
  </si>
  <si>
    <t>COMPUTATION OF STAFF REQUIREMENTS FOR THE FOOD STAMP AND CHILD SUPPORT PROGRAMS</t>
  </si>
  <si>
    <t>3A3CSP</t>
  </si>
  <si>
    <t>3A3FSP</t>
  </si>
  <si>
    <t>JUSTIFICATION FOR STAFFING ABOVE OR BELOW ESTABLISHED RANGE FOR THE FOOD STAMP PROG</t>
  </si>
  <si>
    <t>Dental</t>
  </si>
  <si>
    <t>Prescription</t>
  </si>
  <si>
    <t>EAP Program</t>
  </si>
  <si>
    <t>Awards</t>
  </si>
  <si>
    <t>JUSTIFICATION FOR STAFFING ABOVE OR BELOW ESTABLISHED RANGE FOR THE CHILD SUPPORT PROG</t>
  </si>
  <si>
    <t>COMPUTATION OF THE STAFFING REQUIREMENT FOR THE MEDICALLY NEEDY PROGRAM</t>
  </si>
  <si>
    <t>ESTIMATED ASSISTANCE EXPENDITURES, ALLOCATIONS AND OTHER DATA</t>
  </si>
  <si>
    <t>4X</t>
  </si>
  <si>
    <t>SHOULD AGREE WITH 2A TOTAL COSTS</t>
  </si>
  <si>
    <t>REQUESTED</t>
  </si>
  <si>
    <t>PERS</t>
  </si>
  <si>
    <t>FICA</t>
  </si>
  <si>
    <t>TEMP DISAB INS</t>
  </si>
  <si>
    <t>OTHER - DENTAL</t>
  </si>
  <si>
    <t>PRESCRIPTION</t>
  </si>
  <si>
    <t>EAP PROGRAM</t>
  </si>
  <si>
    <t>AWARDS</t>
  </si>
  <si>
    <t>PRINT/FORMS</t>
  </si>
  <si>
    <t>POSTAGE</t>
  </si>
  <si>
    <t>INSURANCE</t>
  </si>
  <si>
    <t>DETAIL ANALYSIS pg 8 - 8b</t>
  </si>
  <si>
    <t>OTHER NEW EQUIP</t>
  </si>
  <si>
    <t>RENTAL EXP</t>
  </si>
  <si>
    <t>OTHER RENTAL</t>
  </si>
  <si>
    <t>page 9 - 9b</t>
  </si>
  <si>
    <t>TRAINING EXPENSE</t>
  </si>
  <si>
    <t>INPUT PAGE 11</t>
  </si>
  <si>
    <t>BVS</t>
  </si>
  <si>
    <t>JUDICIAL EXP</t>
  </si>
  <si>
    <t>FAIR HEARING EXP</t>
  </si>
  <si>
    <t>Client travel</t>
  </si>
  <si>
    <t>EPSDT TRAVEL</t>
  </si>
  <si>
    <t>MED EXP TRG TANF</t>
  </si>
  <si>
    <t>OTHER</t>
  </si>
  <si>
    <t>SPECIFY ON PAGE</t>
  </si>
  <si>
    <t>MED NEEDY ELIG</t>
  </si>
  <si>
    <t>GA PYMTS</t>
  </si>
  <si>
    <t>AUDITING EXP</t>
  </si>
  <si>
    <t>page 12</t>
  </si>
  <si>
    <t>SPECIFY</t>
  </si>
  <si>
    <t>page 13</t>
  </si>
  <si>
    <t>page 14</t>
  </si>
  <si>
    <t>Input on 15a-b</t>
  </si>
  <si>
    <t>page 15</t>
  </si>
  <si>
    <t>UNITRONIX ABACUS LICENSE</t>
  </si>
  <si>
    <t>TANF EMP SERV</t>
  </si>
  <si>
    <t>TANF-OTHER</t>
  </si>
  <si>
    <t>CONF EXP</t>
  </si>
  <si>
    <t>MEMBERSHIP DUES</t>
  </si>
  <si>
    <t>LEGAL/COLLECT COST</t>
  </si>
  <si>
    <t>BD MTG EXPS</t>
  </si>
  <si>
    <t>page 17</t>
  </si>
  <si>
    <t>STAFF</t>
  </si>
  <si>
    <t>COUNT</t>
  </si>
  <si>
    <t>LESS ADM</t>
  </si>
  <si>
    <t>DISTRIBUTION OF SUB-ACCOUNTS NO. 63.1, .2 &amp; .3 EXPENSE BY EWU</t>
  </si>
  <si>
    <t>DISTRIBUTION OF SUB-ACCOUNTS NO. 61.2 &amp; .3 EXPENSE BY EWU</t>
  </si>
  <si>
    <t>Work First Case Management</t>
  </si>
  <si>
    <t>Page 4A - WCM</t>
  </si>
  <si>
    <t xml:space="preserve"> ALLOCATION  OF THE  WCM  EWU</t>
  </si>
  <si>
    <t>Total Salaries and Wages of the WCM Work Unit</t>
  </si>
  <si>
    <t xml:space="preserve"> Expenditures</t>
  </si>
  <si>
    <t>Total Staff Count of the WCM Work Unit</t>
  </si>
  <si>
    <t>of Employable</t>
  </si>
  <si>
    <t>CHILD SUPPORT ADMINISTRATION ALLOCATION</t>
  </si>
  <si>
    <t>FSP ADMINISTRATION</t>
  </si>
  <si>
    <t>Other EWU</t>
  </si>
  <si>
    <t>(Y?)</t>
  </si>
  <si>
    <t xml:space="preserve"> Revenues</t>
  </si>
  <si>
    <t>50% OF FSE&amp;T PAYMENTS (ACCOUNTS 71.4 &amp; 71.5)</t>
  </si>
  <si>
    <t>260 applications per IM Worker</t>
  </si>
  <si>
    <t>71% of Professional Staff</t>
  </si>
  <si>
    <t>[A]</t>
  </si>
  <si>
    <t>[B]</t>
  </si>
  <si>
    <t>[C]</t>
  </si>
  <si>
    <t>[D]</t>
  </si>
  <si>
    <t>For CY 2012</t>
  </si>
  <si>
    <t>FTE Per</t>
  </si>
  <si>
    <t>Program</t>
  </si>
  <si>
    <t>Guide</t>
  </si>
  <si>
    <t>Budgetted</t>
  </si>
  <si>
    <t>Page 4A</t>
  </si>
  <si>
    <t>Variance</t>
  </si>
  <si>
    <t>Over/(Under)</t>
  </si>
  <si>
    <t>Percentage</t>
  </si>
  <si>
    <t>[B] - [A]</t>
  </si>
  <si>
    <t xml:space="preserve"> Page 6A</t>
  </si>
  <si>
    <t>6A</t>
  </si>
  <si>
    <t xml:space="preserve">     the figures from each EWU to the respective columns on  line 5, Page 2A.</t>
  </si>
  <si>
    <t>TANF Case Mngt.</t>
  </si>
  <si>
    <t>TANF Case Mngt - From 4D</t>
  </si>
  <si>
    <t>4A SDT</t>
  </si>
  <si>
    <t>GA/FS Case Mngt - From 4D</t>
  </si>
  <si>
    <t>4A WCM</t>
  </si>
  <si>
    <t>PERSONAL SERVICE EXPENSE - WCM</t>
  </si>
  <si>
    <t>4D</t>
  </si>
  <si>
    <t xml:space="preserve"> ALLOCATION  OF  THE  GENERIC  WCM  EWU</t>
  </si>
  <si>
    <t xml:space="preserve"> ALLOCATION  OF  THE  GENERIC  NPG  EWU</t>
  </si>
  <si>
    <t>SUMMARY OF MAJOR EQIUIPMENT PURCAHSES BY EWU</t>
  </si>
  <si>
    <t>DETAIL OF OFFICE LOCATIONS - PRIVATELY OWNED</t>
  </si>
  <si>
    <t>DETAIL OF OFFICE LOCATIONS - COUNTY OWNED</t>
  </si>
  <si>
    <t xml:space="preserve">     DISTRIBUTION OF APPROPRIATION FOR STAFF DEVELOPMENT AND TRAINING, ACCOUNT NO. 67.2</t>
  </si>
  <si>
    <t>DISTRIBUTION OF STAFF DEVELOPMENT AND TRAINING, ACCOUNT NO. 67.2 EXPENSE BY EWU</t>
  </si>
  <si>
    <t>ANALYSIS OF EDP PURCHASES (ACCT. NO. 73.5)</t>
  </si>
  <si>
    <t>DISTRIBUTION OF EDP PURCHASES, ACCT 73.5, BY EWU</t>
  </si>
  <si>
    <t>PERSONAL SERVICE EXPENSE - FSS</t>
  </si>
  <si>
    <t>PERSONAL SERVICE EXPENSE - NPG</t>
  </si>
  <si>
    <t>UNEMPLOYMENT</t>
  </si>
  <si>
    <t>SELF-INSURED</t>
  </si>
  <si>
    <t>PERSONAL SERVICE EXPENSE - GAU</t>
  </si>
  <si>
    <t>4A GAU</t>
  </si>
  <si>
    <t>4A GCM</t>
  </si>
  <si>
    <t>4A PAC</t>
  </si>
  <si>
    <t>PERSONAL SERVICE EXPENSE - PAC</t>
  </si>
  <si>
    <t>PERSONAL SERVICE EXPENSE - GCM</t>
  </si>
  <si>
    <t>4A FSS</t>
  </si>
  <si>
    <t>Page 4A1 - Reserve 2</t>
  </si>
  <si>
    <t>Non-Matchable</t>
  </si>
  <si>
    <t>(NMA)</t>
  </si>
  <si>
    <t>GA/FS Case Mngt - From 4B</t>
  </si>
  <si>
    <t>GA/FS Case Mngt - From 4C</t>
  </si>
  <si>
    <t>TANF Case Mngt - From 4B</t>
  </si>
  <si>
    <t>Medically Needy - From 4B</t>
  </si>
  <si>
    <t>Non-Matchable - From 4B</t>
  </si>
  <si>
    <t xml:space="preserve">  Total Services</t>
  </si>
  <si>
    <t xml:space="preserve">  Adult Protective Service</t>
  </si>
  <si>
    <t xml:space="preserve">  Respite Care</t>
  </si>
  <si>
    <t xml:space="preserve">D. </t>
  </si>
  <si>
    <t>[2]</t>
  </si>
  <si>
    <t xml:space="preserve">  Medically Needy Program                 </t>
  </si>
  <si>
    <t>ASSISTANCE ACCOUNT (from pg. 3)</t>
  </si>
  <si>
    <t>Budget Reguest</t>
  </si>
  <si>
    <t>State &amp; Federal</t>
  </si>
  <si>
    <t>Sec. A, pg.3</t>
  </si>
  <si>
    <t>Sec. B&amp;C pg.2B&amp;2C</t>
  </si>
  <si>
    <t xml:space="preserve">  IM Section - TANF</t>
  </si>
  <si>
    <t xml:space="preserve">  Fraud Investigation Sec. (Non-TANF)</t>
  </si>
  <si>
    <t xml:space="preserve">  Community Care Waiver</t>
  </si>
  <si>
    <t xml:space="preserve">  General Assistance</t>
  </si>
  <si>
    <t xml:space="preserve">  Early Periodic Screening</t>
  </si>
  <si>
    <t>NET BUDGET REQUEST &amp; ALLOCATION</t>
  </si>
  <si>
    <t>See budget instructions for % computation:  INSTRUCTIONS FOR COMPLETION OF SUMMARY OF BUDGET REQUEST PAGE</t>
  </si>
  <si>
    <t>2, Section B.3.</t>
  </si>
  <si>
    <t>If you have a SDT unit, transfer from Page 2C, the total of column 13, line 6 to Column II, line 16 of this page.  For the Federal</t>
  </si>
  <si>
    <t>Share, transfer the total of column 13, line 8 of 2C to column III, line 16 of this page.  For the County share, transfer the total of</t>
  </si>
  <si>
    <t>column 13, line 9 of 2C to column IV, line 16 of this page.</t>
  </si>
  <si>
    <t xml:space="preserve">For those CWAs that choose this option, an FFP of $____________ for the estimated non-cash allowances (Indirect Cost, </t>
  </si>
  <si>
    <t xml:space="preserve">  Medical Assistance Program</t>
  </si>
  <si>
    <t xml:space="preserve">  GA/FS Case Management</t>
  </si>
  <si>
    <t xml:space="preserve"> Net Funds Required</t>
  </si>
  <si>
    <t xml:space="preserve">  Personal Attendant Care</t>
  </si>
  <si>
    <t>Page 3A.3 FSP</t>
  </si>
  <si>
    <t xml:space="preserve">    XXX</t>
  </si>
  <si>
    <t>Line B.6</t>
  </si>
  <si>
    <t>61.1 TOTAL SALARIES AND WAGES:  (Details listed on Page 4As)</t>
  </si>
  <si>
    <t xml:space="preserve">   A.</t>
  </si>
  <si>
    <t xml:space="preserve">   B.</t>
  </si>
  <si>
    <t xml:space="preserve">   C.</t>
  </si>
  <si>
    <t xml:space="preserve">     figures from each EWU to the respective columns on  line 11, Page 2A.</t>
  </si>
  <si>
    <t xml:space="preserve">     figures from each EWU to the respective columns on  line 3, Page 2A.</t>
  </si>
  <si>
    <t>SALARIES</t>
  </si>
  <si>
    <t>MILEAGE</t>
  </si>
  <si>
    <t>Parking</t>
  </si>
  <si>
    <t>REPAIR OF OFFICE EQUIP</t>
  </si>
  <si>
    <t>RENTAL OF OFFICE EQUIP</t>
  </si>
  <si>
    <t>Less than $1000</t>
  </si>
  <si>
    <t>Purch Srvc for Clients</t>
  </si>
  <si>
    <t>EDP SYSTEM PYMTS TO DFD</t>
  </si>
  <si>
    <t>OTHER EDP EXP</t>
  </si>
  <si>
    <t>OTHER PERSONAL SRVCS</t>
  </si>
  <si>
    <t>MEDICAL</t>
  </si>
  <si>
    <t>ACCUM SICK LEAVE</t>
  </si>
  <si>
    <t>Allocate Costs Based on Estimated Count of Adults Required to Participate.</t>
  </si>
  <si>
    <t xml:space="preserve">(1) </t>
  </si>
  <si>
    <t xml:space="preserve">(2) </t>
  </si>
  <si>
    <t xml:space="preserve">(3) </t>
  </si>
  <si>
    <t>Identify Costs By Fund Source</t>
  </si>
  <si>
    <t xml:space="preserve">PROGRAM      </t>
  </si>
  <si>
    <t>GA/FS Case Management Allotment</t>
  </si>
  <si>
    <t>State Share (Enter the lesser of C. (3) Column (b) or D. here).</t>
  </si>
  <si>
    <t>F.</t>
  </si>
  <si>
    <t>Federal Share (Enter C. (3) Column C here)</t>
  </si>
  <si>
    <t>G.</t>
  </si>
  <si>
    <t>H.</t>
  </si>
  <si>
    <t>page 10A</t>
  </si>
  <si>
    <t>State/Federal Matching Percentages</t>
  </si>
  <si>
    <t>*</t>
  </si>
  <si>
    <t>**</t>
  </si>
  <si>
    <t>***</t>
  </si>
  <si>
    <t>Ln. C.1.a</t>
  </si>
  <si>
    <t>Ln. C.2.a</t>
  </si>
  <si>
    <t>10.</t>
  </si>
  <si>
    <t>Page 4A - GAU</t>
  </si>
  <si>
    <t>or more.  Justification is to be made for equipment purchases with a unit cost exceeding $25,000</t>
  </si>
  <si>
    <t>Col III</t>
  </si>
  <si>
    <t>Col II + Col V</t>
  </si>
  <si>
    <t>Total for</t>
  </si>
  <si>
    <t>Amount Not</t>
  </si>
  <si>
    <t>Depreciated</t>
  </si>
  <si>
    <t>Costs</t>
  </si>
  <si>
    <t>10%  X</t>
  </si>
  <si>
    <t xml:space="preserve"> 1/2 x Col IV</t>
  </si>
  <si>
    <t>DEPRECIATION CALC *</t>
  </si>
  <si>
    <t>$25,000 &amp; +</t>
  </si>
  <si>
    <t>REV. 1/11</t>
  </si>
  <si>
    <t>COMPUTATION OF STAFFING REQUIREMENTS FOR THE MEDICALLY NEEDY PROGRAM</t>
  </si>
  <si>
    <t>(includes approved, denied and redeterminations)</t>
  </si>
  <si>
    <t>as per</t>
  </si>
  <si>
    <t>FTE</t>
  </si>
  <si>
    <t>(incl. FSS)</t>
  </si>
  <si>
    <t>Over/Under</t>
  </si>
  <si>
    <t>[C] / [A]</t>
  </si>
  <si>
    <t xml:space="preserve">1 per 6 IM Workers </t>
  </si>
  <si>
    <t xml:space="preserve">1 per 5 IM Supervisors </t>
  </si>
  <si>
    <t>Please note that during the review process, additional written justification may be</t>
  </si>
  <si>
    <t>requested to explain budgeted staff exceeding the program guide.</t>
  </si>
  <si>
    <t>Telephone, telegraph, or other communication services</t>
  </si>
  <si>
    <t>Printing and Forms</t>
  </si>
  <si>
    <t>Letterheads, envelopes and other office supplies</t>
  </si>
  <si>
    <t>Postage, box rental, expressage, etc</t>
  </si>
  <si>
    <t>Repair and Office Equipment</t>
  </si>
  <si>
    <t>Rental of Office Equipment (Excluding Data Processing)</t>
  </si>
  <si>
    <t>Fire, Robbery and Theft, Other Insurance</t>
  </si>
  <si>
    <t>Other Office Expense (Excluding Data Processing)</t>
  </si>
  <si>
    <t xml:space="preserve">List below anticipated expenditures for all items of office expense that come within the descriptions </t>
  </si>
  <si>
    <t>Minor Equipment Purchases (Less than $1000 Per Unit)</t>
  </si>
  <si>
    <t>Other Employee Benefit Plans (Explain)</t>
  </si>
  <si>
    <t>Fed. Ins. Contrib. Act (i.e., Employer's Share of Social Security)</t>
  </si>
  <si>
    <t>In this section provide for county welfare agency expense of approved employee benefit plan.  List only the items</t>
  </si>
  <si>
    <t>of expense to be budgeted by the county welfare agency and to be paid in full (100%) by the welfare agency to the</t>
  </si>
  <si>
    <t>County Treasurer or other designated payee.  Make no entries in this section for employer's expense to be paid</t>
  </si>
  <si>
    <t>from other County appropriations.</t>
  </si>
  <si>
    <t>Other Expense of Cars (Specify):</t>
  </si>
  <si>
    <t xml:space="preserve">Randon Moment Study/Time Allocation Percentages by Employee Work Units. </t>
  </si>
  <si>
    <t>GA/FS Case Mngt.</t>
  </si>
  <si>
    <t>(FSP)</t>
  </si>
  <si>
    <t>Nexvue Service Contract</t>
  </si>
  <si>
    <t>(GAU)</t>
  </si>
  <si>
    <t>(GCM)</t>
  </si>
  <si>
    <t>To Page 4A.1</t>
  </si>
  <si>
    <t>(IMS)</t>
  </si>
  <si>
    <t>(TCM)</t>
  </si>
  <si>
    <t>(MAP)</t>
  </si>
  <si>
    <t>(SSS)</t>
  </si>
  <si>
    <t>(MNP)</t>
  </si>
  <si>
    <t>(FPS)</t>
  </si>
  <si>
    <t>Medical Assistance</t>
  </si>
  <si>
    <t>Social Services</t>
  </si>
  <si>
    <t>Medically Needy</t>
  </si>
  <si>
    <t>Family Planning</t>
  </si>
  <si>
    <t>to be</t>
  </si>
  <si>
    <t>INCOME MAINTENANCE WORKERS</t>
  </si>
  <si>
    <t>Program Guide:</t>
  </si>
  <si>
    <t>IM ADMINISTRATORS</t>
  </si>
  <si>
    <t>TOTAL MEDICALLY NEEDY STAFF</t>
  </si>
  <si>
    <t>SECTION  1:</t>
  </si>
  <si>
    <t>SECTION  2:</t>
  </si>
  <si>
    <t>CHILD SUPPORT PROGRAM</t>
  </si>
  <si>
    <t xml:space="preserve">I.     Number of Active Child Support Program Cases. ** </t>
  </si>
  <si>
    <t xml:space="preserve">     ** From the Caseload Totals Report, CS450 (Welfare &amp; Probation)</t>
  </si>
  <si>
    <t>SUMMARY</t>
  </si>
  <si>
    <t>SECTION  3:</t>
  </si>
  <si>
    <t>Professional Workers</t>
  </si>
  <si>
    <t>Budgeted # of</t>
  </si>
  <si>
    <t>* County share will be reimbursed directly to County Treasurer by DFD</t>
  </si>
  <si>
    <t xml:space="preserve">PROJECTED FISCAL EXPOSURE TO THE GA/FS CASE MANAGEMENT CAP </t>
  </si>
  <si>
    <t xml:space="preserve">(a)  </t>
  </si>
  <si>
    <t xml:space="preserve">(b)    </t>
  </si>
  <si>
    <t>( c)</t>
  </si>
  <si>
    <t>Employable</t>
  </si>
  <si>
    <t>Total Costs</t>
  </si>
  <si>
    <t>By Program</t>
  </si>
  <si>
    <t>GA Employable Adults</t>
  </si>
  <si>
    <t>FS Employable Adults</t>
  </si>
  <si>
    <t xml:space="preserve">(b)   </t>
  </si>
  <si>
    <t>State/</t>
  </si>
  <si>
    <t>FS</t>
  </si>
  <si>
    <t>Food Stamp Program</t>
  </si>
  <si>
    <t xml:space="preserve"> ALLOCATION  OF THE  NPG  EWU</t>
  </si>
  <si>
    <t xml:space="preserve">1.    </t>
  </si>
  <si>
    <t xml:space="preserve">2.    </t>
  </si>
  <si>
    <t xml:space="preserve">3.    </t>
  </si>
  <si>
    <t xml:space="preserve">4.    </t>
  </si>
  <si>
    <t xml:space="preserve">      C.    Training</t>
  </si>
  <si>
    <t>a.</t>
  </si>
  <si>
    <t>Fraud Investigation Section</t>
  </si>
  <si>
    <t xml:space="preserve">      F.    TANF Allocation</t>
  </si>
  <si>
    <t>County Share  (If C(3)b is greater than D, enter the difference and forward to Page 2, Line B.14, Column IV)</t>
  </si>
  <si>
    <t>State and Federal Funds Required (Add E. and G. and forward to Page 2, Line B.14, Column III)</t>
  </si>
  <si>
    <t>Year!</t>
  </si>
  <si>
    <t xml:space="preserve">   Page 7</t>
  </si>
  <si>
    <t>OFFICE EXPENSE (64.0)</t>
  </si>
  <si>
    <t xml:space="preserve"> Page 10A</t>
  </si>
  <si>
    <t xml:space="preserve">            Page 9</t>
  </si>
  <si>
    <t>I.  List below all major items of equipment to be purchased with a unit cost between $1,000 and</t>
  </si>
  <si>
    <t xml:space="preserve">    $24,999.  Items costing less than $1,000 per unit are to be charged to Account No. 64.7.</t>
  </si>
  <si>
    <t>II.  List all major items of equipment to be purchased with a cost of $25,000 or more.</t>
  </si>
  <si>
    <t xml:space="preserve">     On page 8B, summarize the above purchases in accordance with the Employee Work Unit</t>
  </si>
  <si>
    <t xml:space="preserve">     purchased in excess of $25,000 per unit.</t>
  </si>
  <si>
    <t>$1000-$24,999</t>
  </si>
  <si>
    <t>R E M A R K S</t>
  </si>
  <si>
    <t>Repairs and Alterations</t>
  </si>
  <si>
    <t>Rental Expense</t>
  </si>
  <si>
    <t>Other New Equipment</t>
  </si>
  <si>
    <t xml:space="preserve">Staff or Board Members Mileage  </t>
  </si>
  <si>
    <t>Conference Expenses</t>
  </si>
  <si>
    <t>Maximum</t>
  </si>
  <si>
    <t>Range of Staff</t>
  </si>
  <si>
    <t>IM SUPERVISORS</t>
  </si>
  <si>
    <t xml:space="preserve">  Page 8</t>
  </si>
  <si>
    <t>MAJOR EQUIPMENT PURCHASES (65.0)</t>
  </si>
  <si>
    <t>(excluding replacement motor vehicles).</t>
  </si>
  <si>
    <t>Expenses to Establish Paternity</t>
  </si>
  <si>
    <t>Adm who retire before 12/1/12</t>
  </si>
  <si>
    <t>ESTIMATED ASSISTANCE EXPENDITURES</t>
  </si>
  <si>
    <t xml:space="preserve">Estimated Child Support Program Refunds to Assistance Acct </t>
  </si>
  <si>
    <t>State-Federal Required</t>
  </si>
  <si>
    <t>GA EMPLOYABLE ADULTS:</t>
  </si>
  <si>
    <t>FS EMPLOYABLE ADULTS:</t>
  </si>
  <si>
    <t>TANF EMPLOYABLE ADULTS:</t>
  </si>
  <si>
    <t>MAP CASELOAD:</t>
  </si>
  <si>
    <t>MNP CASELOAD:</t>
  </si>
  <si>
    <t>Early Periodic Screen. Diag. &amp; Treatment</t>
  </si>
  <si>
    <t>GA/FS Case Management</t>
  </si>
  <si>
    <t>Sub-Total (61.1)</t>
  </si>
  <si>
    <t>Counsel</t>
  </si>
  <si>
    <t>Other Consultants (Explain)</t>
  </si>
  <si>
    <t>Sub-Total  (61.2)</t>
  </si>
  <si>
    <t xml:space="preserve">  Staff Development</t>
  </si>
  <si>
    <t xml:space="preserve">    ANALYSIS OF ADMINISTRATION AND SERVICES BUDGET REQUESTS</t>
  </si>
  <si>
    <t>Indicate Specific Section</t>
  </si>
  <si>
    <t>We request allowance for the deviation from standard requirements in the above section due to:</t>
  </si>
  <si>
    <t>NUMBER</t>
  </si>
  <si>
    <t>Actual Per Budget</t>
  </si>
  <si>
    <t>Minimum/Maximum Requirement</t>
  </si>
  <si>
    <t>Below Minimum Requirement</t>
  </si>
  <si>
    <t>Above Maximum Requirement</t>
  </si>
  <si>
    <t>PLEASE NOTE:  If justification was previously submitted kindly update and</t>
  </si>
  <si>
    <t>resubmit it for consideration for this budget request.</t>
  </si>
  <si>
    <t>Child Support - Paternity</t>
  </si>
  <si>
    <t>Matchable EDP Expenses</t>
  </si>
  <si>
    <t>Line C.4</t>
  </si>
  <si>
    <t>Membership Dues - Individual</t>
  </si>
  <si>
    <t>Employee Assist Prog (Duty Exams)</t>
  </si>
  <si>
    <r>
      <t xml:space="preserve">CCIC Prem </t>
    </r>
    <r>
      <rPr>
        <sz val="10"/>
        <color indexed="10"/>
        <rFont val="Arial"/>
        <family val="2"/>
      </rPr>
      <t>plus</t>
    </r>
    <r>
      <rPr>
        <sz val="10"/>
        <rFont val="Arial"/>
        <family val="2"/>
      </rPr>
      <t xml:space="preserve"> Self-insured C/D by CompServices for claims originating prior to 4/1/10 </t>
    </r>
    <r>
      <rPr>
        <sz val="10"/>
        <color rgb="FFFF0000"/>
        <rFont val="Arial"/>
        <family val="2"/>
      </rPr>
      <t>plus</t>
    </r>
    <r>
      <rPr>
        <sz val="10"/>
        <color indexed="10"/>
        <rFont val="Arial"/>
        <family val="2"/>
      </rPr>
      <t xml:space="preserve"> </t>
    </r>
    <r>
      <rPr>
        <sz val="10"/>
        <rFont val="Arial"/>
        <family val="2"/>
      </rPr>
      <t>Pension for Ee's on WC</t>
    </r>
  </si>
  <si>
    <r>
      <t xml:space="preserve">CCIC </t>
    </r>
    <r>
      <rPr>
        <sz val="10"/>
        <color rgb="FFFF0000"/>
        <rFont val="Arial"/>
        <family val="2"/>
      </rPr>
      <t>plus</t>
    </r>
    <r>
      <rPr>
        <sz val="10"/>
        <rFont val="Arial"/>
        <family val="2"/>
      </rPr>
      <t xml:space="preserve"> notary</t>
    </r>
  </si>
  <si>
    <t>CCIC</t>
  </si>
  <si>
    <t>Calc EWU dist pg 6A</t>
  </si>
  <si>
    <t>INCREASE/(DECR)</t>
  </si>
  <si>
    <t>Interpreting, Uniforms, Bank Fees</t>
  </si>
  <si>
    <t xml:space="preserve">                                                                                                                                                                                                           </t>
  </si>
  <si>
    <t>MOTOR VEHICLES</t>
  </si>
  <si>
    <t>L. 89</t>
  </si>
  <si>
    <t>L. 104</t>
  </si>
  <si>
    <t>L. 91,94,92</t>
  </si>
  <si>
    <t>L. 66,71</t>
  </si>
  <si>
    <t>L.77</t>
  </si>
  <si>
    <t>L.99</t>
  </si>
  <si>
    <t>L.79</t>
  </si>
  <si>
    <t>L. 92,96,112</t>
  </si>
  <si>
    <t>L.96,97,110,113</t>
  </si>
  <si>
    <t>L.112</t>
  </si>
  <si>
    <t>Clients have to be redet'd @ 6 mos, so double the number on P. 3 is reasonable, if you have nothing better.</t>
  </si>
  <si>
    <t>Applications, not Caseload!!!, P. 3 provides caseloads.  3/13/13 - Wm Tucker, application stats not avail.</t>
  </si>
  <si>
    <t>DISTRIBUTION OF APPROPRIATION FOR SPECIAL/OTHER PERSONAL SERVICES, SUB- ACCOUNTS NO. 61.2 &amp; .3</t>
  </si>
  <si>
    <t>The statistical data provided for use in calculating the staffing minimum for the Child Support - Paternity</t>
  </si>
  <si>
    <t>appear to be approx a third of the stat provided, a significant variance.  While it is unclear why there would be</t>
  </si>
  <si>
    <t xml:space="preserve">such a difference in caseloads, any staffing comparison done without a valid statistic would be questionable.  </t>
  </si>
  <si>
    <t>Page 3A.3 CSP</t>
  </si>
  <si>
    <t>SHBP (Active &amp; Retired) + Mdc Part B for 317 @ 104.90 and Opt Out and FSA Adm fee</t>
  </si>
  <si>
    <t>1/14 $4951 One time Legal exp</t>
  </si>
  <si>
    <t xml:space="preserve">  Food Stamp Program (NJ SNAP)</t>
  </si>
  <si>
    <t>FOOD STAMP (SNAP) ADMINISTRATION ALLOCATION</t>
  </si>
  <si>
    <t>Office Equipment</t>
  </si>
  <si>
    <t>Client Refund of Treasury Offset (TOP) Fees to Food Stamp Clients</t>
  </si>
  <si>
    <t>Other - FSP</t>
  </si>
  <si>
    <t>IRS Collection Service Fees</t>
  </si>
  <si>
    <t>Other - CSP</t>
  </si>
  <si>
    <t>Other Non-Matchable (Specify)</t>
  </si>
  <si>
    <t>FOOD STAMP PROGRAM (NJ SNAP) (71.0)</t>
  </si>
  <si>
    <t>OFFICE EQUIP &gt;$1000</t>
  </si>
  <si>
    <t>Food Stamp (NJ SNAP) Program</t>
  </si>
  <si>
    <t>FOOD STAMP PROGRAM (NJ SNAP)</t>
  </si>
  <si>
    <t>I.     Annual Count of Cost-Allocated Food Stamp (NJSNAP) Recertifications</t>
  </si>
  <si>
    <t>II.    Number of Food Stamp (NJ SNAP) Applications Registered</t>
  </si>
  <si>
    <t>I.     Section 1 - Food Stamps (NJ SNAP)</t>
  </si>
  <si>
    <t>SERVER AND STORAGE UPGRADES</t>
  </si>
  <si>
    <t>NETWORK</t>
  </si>
  <si>
    <t>SYMMATRA UPS</t>
  </si>
  <si>
    <t>KRONOS SOFTWARE SUPPORT</t>
  </si>
  <si>
    <t>KRONOS TIMECLOCK SUPPORT</t>
  </si>
  <si>
    <t>LASERFICHE SOFTWARE MAINT</t>
  </si>
  <si>
    <t>SCANNER MAINT</t>
  </si>
  <si>
    <t>OS/DB SUPPORT</t>
  </si>
  <si>
    <t>SOLOMON SOFTWARE SUPPORT</t>
  </si>
  <si>
    <t>SERVER</t>
  </si>
  <si>
    <t>GOOGLE APPS</t>
  </si>
  <si>
    <t>REV. 12/2013</t>
  </si>
  <si>
    <t>REFERENCE AND DATA</t>
  </si>
  <si>
    <t>REV. 11/00</t>
  </si>
  <si>
    <t>REV. 7/09</t>
  </si>
  <si>
    <t>REV. 12/13</t>
  </si>
  <si>
    <t>PAGE 6</t>
  </si>
  <si>
    <t>REV. 11/13</t>
  </si>
  <si>
    <t>REV. 10/09</t>
  </si>
  <si>
    <t>REV. 10/06</t>
  </si>
  <si>
    <t>Rev. 12/08</t>
  </si>
  <si>
    <t>WFNJ-TANF PROGRAM EXPENSES (74.0)</t>
  </si>
  <si>
    <r>
      <t xml:space="preserve">FROM PAGE 3, </t>
    </r>
    <r>
      <rPr>
        <sz val="10"/>
        <rFont val="Arial"/>
        <family val="2"/>
      </rPr>
      <t>need to budget more than they show because actual may be more than estimate.</t>
    </r>
  </si>
  <si>
    <t>2014 BUDGET</t>
  </si>
  <si>
    <t>Update if Necessary</t>
  </si>
  <si>
    <t>EXP 11/30/14</t>
  </si>
  <si>
    <t>2015 BUDGET STATEMENT CAMDEN COUNTY WELFARE AGENCY</t>
  </si>
  <si>
    <t xml:space="preserve">  Non-Matchable Expenses</t>
  </si>
  <si>
    <r>
      <t xml:space="preserve">Line C.1, Column III must be no greater than 75% of the amount in Column II AND no greater than the sum of the CWA's </t>
    </r>
    <r>
      <rPr>
        <sz val="10"/>
        <color indexed="10"/>
        <rFont val="Calibri"/>
        <family val="2"/>
        <scheme val="minor"/>
      </rPr>
      <t>2015</t>
    </r>
  </si>
  <si>
    <r>
      <t xml:space="preserve">Title XX Allotment of </t>
    </r>
    <r>
      <rPr>
        <sz val="10"/>
        <color indexed="12"/>
        <rFont val="Calibri"/>
        <family val="2"/>
        <scheme val="minor"/>
      </rPr>
      <t>$1,986,394</t>
    </r>
    <r>
      <rPr>
        <sz val="10"/>
        <rFont val="Calibri"/>
        <family val="2"/>
        <scheme val="minor"/>
      </rPr>
      <t xml:space="preserve"> and the HSAC SSBG contract reimbursement ceiling of $_________________  if any. </t>
    </r>
  </si>
  <si>
    <t>MAP REIMBURSEMENTS</t>
  </si>
  <si>
    <r>
      <t xml:space="preserve">   Total Cost</t>
    </r>
    <r>
      <rPr>
        <b/>
        <sz val="10"/>
        <rFont val="Calibri"/>
        <family val="2"/>
      </rPr>
      <t>*</t>
    </r>
  </si>
  <si>
    <r>
      <t>*</t>
    </r>
    <r>
      <rPr>
        <sz val="11"/>
        <rFont val="Calibri"/>
        <family val="2"/>
      </rPr>
      <t xml:space="preserve">The above total should agree with the sum of Items 'B' and 'C' of Page 4.  Forward the  </t>
    </r>
  </si>
  <si>
    <r>
      <t>*</t>
    </r>
    <r>
      <rPr>
        <sz val="11"/>
        <rFont val="Calibri"/>
        <family val="2"/>
      </rPr>
      <t xml:space="preserve">The above total should agree with the sum of sub-account 63.1, .2 &amp; .3 of Page 6.  Forward </t>
    </r>
  </si>
  <si>
    <r>
      <t>*</t>
    </r>
    <r>
      <rPr>
        <sz val="11"/>
        <rFont val="Calibri"/>
        <family val="2"/>
      </rPr>
      <t>Record the above total in "</t>
    </r>
    <r>
      <rPr>
        <sz val="11"/>
        <color indexed="10"/>
        <rFont val="Calibri"/>
        <family val="2"/>
      </rPr>
      <t>2014</t>
    </r>
    <r>
      <rPr>
        <sz val="11"/>
        <rFont val="Calibri"/>
        <family val="2"/>
      </rPr>
      <t xml:space="preserve"> Request" on Page 10.  Forward the  </t>
    </r>
  </si>
  <si>
    <r>
      <t>I.  List below all EDP Items to be purchased with a unit cost</t>
    </r>
    <r>
      <rPr>
        <sz val="12"/>
        <color indexed="10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from $0</t>
    </r>
    <r>
      <rPr>
        <sz val="12"/>
        <color indexed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to $4,999.</t>
    </r>
  </si>
  <si>
    <t xml:space="preserve">≥ $5,000 </t>
  </si>
  <si>
    <t>Total Training Costs                              (from Page 2A.1, Line 26)</t>
  </si>
  <si>
    <t>Distribution % for                                 Total Training Costs</t>
  </si>
  <si>
    <t>Carry Amounts for IMS &amp; FIS                   To Specified Lines on Page 2D</t>
  </si>
  <si>
    <t>TANF Portion of Training                    (From Page 2D, Line C.3)</t>
  </si>
  <si>
    <t>Federal Share***                                   (Line 7 Percents X Line 6 for all       EWU's except IMS [col.1])</t>
  </si>
  <si>
    <t>County Share****                            Subtract Line 8 from Line 6.</t>
  </si>
  <si>
    <t>Enter the Total IMS Expenditures.                                                      (From Pg. 2B.1, Line 27, Col 3)</t>
  </si>
  <si>
    <t>Enter the Total Fraud Unit Expenditures.                                                   (From Pg. 2B.1, Line 27, Col 11)</t>
  </si>
  <si>
    <t>Enter the percentage for the TANF Cases / Total No. of Cases Investigated.        (Average of latest 4 quarters available)</t>
  </si>
  <si>
    <t>Balance of Fraud Costs - Enter B.1 minus B.3                                         (To Pg. 2, Line B.5, Col. II)</t>
  </si>
  <si>
    <t>IM Training Allocated                      (From Pg. 2C, Line 4, Col. 1)</t>
  </si>
  <si>
    <t>Fraud Training Allocated                (From Pg. 2C, Line 4, Col. 6)</t>
  </si>
  <si>
    <t>TANF Fraud Training                        (C.2.a times C.2.b)</t>
  </si>
  <si>
    <t>(Forward to page 2 line B.1 column IV)</t>
  </si>
  <si>
    <t>Total GCM Expenditures             (From Pg. 2B.2, Line 27, Col. 25)</t>
  </si>
  <si>
    <t>Food Stamp Program (NJ SNAP)</t>
  </si>
  <si>
    <r>
      <t xml:space="preserve">Budget Request </t>
    </r>
    <r>
      <rPr>
        <sz val="10"/>
        <color indexed="10"/>
        <rFont val="Calibri"/>
        <family val="2"/>
        <scheme val="minor"/>
      </rPr>
      <t>2015</t>
    </r>
    <r>
      <rPr>
        <sz val="10"/>
        <rFont val="Calibri"/>
        <family val="2"/>
        <scheme val="minor"/>
      </rPr>
      <t xml:space="preserve"> (Add F. and H. and Forward to Page 2, Line B.14, Column II)</t>
    </r>
  </si>
  <si>
    <t>SOCIAL SERVICES BLOCK GRANT (CFDA #93.667)</t>
  </si>
  <si>
    <t>MAP REIMBURSEMENTS FOR PAGE 2.1:</t>
  </si>
  <si>
    <t xml:space="preserve">CY 2014 Processed Applications:  </t>
  </si>
  <si>
    <t xml:space="preserve">CY 2015 Estimated Applications:  </t>
  </si>
  <si>
    <t>Number of applications processed from January 1, 2014 through December 31, 2014</t>
  </si>
  <si>
    <t>Estimated number of applications to be processed from January 1, 2015 through December 31, 2015</t>
  </si>
  <si>
    <t>Reserve for Contingency (Salary Adjust.)</t>
  </si>
  <si>
    <t>61.2 CONSULTANT AND PROFESSIONAL SERVICES (Do not include</t>
  </si>
  <si>
    <t xml:space="preserve">          Salaries Paid to Full or Part Time Employees)</t>
  </si>
  <si>
    <t>REV. 7/14</t>
  </si>
  <si>
    <t>NJSNAP</t>
  </si>
  <si>
    <t>TANF-Case Mgt</t>
  </si>
  <si>
    <t>GA/FS Case Mgt</t>
  </si>
  <si>
    <t xml:space="preserve">(1)  Approved Mileage Rate IRS 2015 rate           </t>
  </si>
  <si>
    <t>Rev. 11/13</t>
  </si>
  <si>
    <t>Page 4W</t>
  </si>
  <si>
    <t>Mail House as of 4/14 Proj'd 5% Savings?, 2015 full year, no postage increases for 2015 yet</t>
  </si>
  <si>
    <t>Guard service &amp; Police</t>
  </si>
  <si>
    <t>KRONOS MODULE SUPPORT</t>
  </si>
  <si>
    <t>VERITAS</t>
  </si>
  <si>
    <t>FSS</t>
  </si>
  <si>
    <t>CRM CONSULTING</t>
  </si>
  <si>
    <t>(554 x 32,000 x.0045(Rate changes 7/xx)) + 7000 Assessment</t>
  </si>
  <si>
    <t>ACTUAL 12/31/14</t>
  </si>
  <si>
    <t>CRM SOFTWARE LICENSES</t>
  </si>
  <si>
    <t>Attorneys, Retirees 11 @ Min $15K, etc, Acro Temps</t>
  </si>
  <si>
    <t>OFFICE 365 LICENSES</t>
  </si>
  <si>
    <r>
      <t xml:space="preserve">7.65% Sal (reduced by effect of HB contr, FSA, etc pre-tax, </t>
    </r>
    <r>
      <rPr>
        <sz val="10"/>
        <color indexed="10"/>
        <rFont val="Arial"/>
        <family val="2"/>
      </rPr>
      <t>AND MAX $118.5K</t>
    </r>
    <r>
      <rPr>
        <sz val="10"/>
        <rFont val="Arial"/>
        <family val="2"/>
      </rPr>
      <t>)</t>
    </r>
  </si>
  <si>
    <t>training,training supplies,tuition,subscriptions/publications, memberships, tuition $10K per union</t>
  </si>
  <si>
    <r>
      <t>FROM PAGE 3,</t>
    </r>
    <r>
      <rPr>
        <sz val="10"/>
        <rFont val="Arial"/>
        <family val="2"/>
      </rPr>
      <t xml:space="preserve"> may need to budget more than they show if billings have not been on time.</t>
    </r>
  </si>
  <si>
    <t>2015 6 Qtrs - plug!!!</t>
  </si>
  <si>
    <t>As of 2/15 - Retiree RX is separate!!! $1,050,000</t>
  </si>
  <si>
    <t>Backgrd Ck New Ee's, Work/Study (2014 Investigation), AAO &amp; EEO Shared Srvcs Agrmt w county - 5 yrs starting 2015 $5000 per year</t>
  </si>
  <si>
    <t xml:space="preserve">    EEO Shared Services Agreement</t>
  </si>
  <si>
    <t>WORKERS' COMP</t>
  </si>
  <si>
    <t>MA ELIG EXP</t>
  </si>
  <si>
    <r>
      <t xml:space="preserve">NJT passes GA/FS clients </t>
    </r>
    <r>
      <rPr>
        <sz val="10"/>
        <color rgb="FFFF0000"/>
        <rFont val="Arial"/>
        <family val="2"/>
      </rPr>
      <t>BUDGET AT LEAST $6200!!!</t>
    </r>
  </si>
  <si>
    <t>Refund clients who no longer have an obligation, erroneously charged processing fees.</t>
  </si>
  <si>
    <t>FS EMPL &amp; TRNG</t>
  </si>
  <si>
    <t>DEP CARE - FS EMPL</t>
  </si>
  <si>
    <t>EXP TO ESTABL PATERNITY</t>
  </si>
  <si>
    <t>IRS COLL SERV FEES</t>
  </si>
  <si>
    <t>OTHER - CSP</t>
  </si>
  <si>
    <t>TANF WORK PASS PROGRAM</t>
  </si>
  <si>
    <t>FED PARENT LOCATOR FEES</t>
  </si>
  <si>
    <t>substantially decreased without increasing staffing.  This is a result of several factors including increasing</t>
  </si>
  <si>
    <t>lateness.</t>
  </si>
  <si>
    <t>off peak hours offset by compensatory time off instead of overtime pay, and by tighter management of time off and</t>
  </si>
  <si>
    <t>The number of pending applications older than 30 days and expedited cases older than 7 days has</t>
  </si>
  <si>
    <t>productivity by means of Case Banking, utilizing generic workes to equalize work flow, utilizing work time during</t>
  </si>
  <si>
    <t>Program seems to be in excess of caseloads experienced in the first three months of 2015.  Actual caseloads</t>
  </si>
  <si>
    <t>Retiree Consultants</t>
  </si>
  <si>
    <t xml:space="preserve">                                                                                  </t>
  </si>
  <si>
    <t xml:space="preserve">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</si>
  <si>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</si>
  <si>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STD</t>
  </si>
  <si>
    <t>Ceiling Mounted Projector</t>
  </si>
  <si>
    <t>This @50%</t>
  </si>
  <si>
    <r>
      <t xml:space="preserve">State </t>
    </r>
    <r>
      <rPr>
        <sz val="10"/>
        <color rgb="FFFF0000"/>
        <rFont val="Arial"/>
        <family val="2"/>
      </rPr>
      <t>plus</t>
    </r>
    <r>
      <rPr>
        <sz val="10"/>
        <rFont val="Arial"/>
        <family val="2"/>
      </rPr>
      <t xml:space="preserve"> County Debt Srvc </t>
    </r>
    <r>
      <rPr>
        <sz val="10"/>
        <color rgb="FFFF0000"/>
        <rFont val="Arial"/>
        <family val="2"/>
      </rPr>
      <t>plus</t>
    </r>
    <r>
      <rPr>
        <sz val="10"/>
        <rFont val="Arial"/>
        <family val="2"/>
      </rPr>
      <t xml:space="preserve"> Retro </t>
    </r>
    <r>
      <rPr>
        <sz val="10"/>
        <color rgb="FFFF0000"/>
        <rFont val="Arial"/>
        <family val="2"/>
      </rPr>
      <t>plus</t>
    </r>
    <r>
      <rPr>
        <sz val="10"/>
        <rFont val="Arial"/>
        <family val="2"/>
      </rPr>
      <t xml:space="preserve"> round up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</si>
</sst>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5" formatCode="&quot;$&quot;#,##0_);\(&quot;$&quot;#,##0\)"/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  <numFmt numFmtId="165" formatCode="0_)"/>
    <numFmt numFmtId="166" formatCode="&quot;$&quot;#,##0"/>
    <numFmt numFmtId="167" formatCode="_(&quot;$&quot;* #,##0_);_(&quot;$&quot;* \(#,##0\);_(&quot;$&quot;* &quot;-&quot;??_);_(@_)"/>
    <numFmt numFmtId="168" formatCode="_(* #,##0.0_);_(* \(#,##0.0\);_(* &quot;-&quot;??_);_(@_)"/>
    <numFmt numFmtId="169" formatCode="_(* #,##0_);_(* \(#,##0\);_(* &quot;-&quot;??_);_(@_)"/>
    <numFmt numFmtId="170" formatCode="0.0"/>
    <numFmt numFmtId="171" formatCode="0.0%"/>
    <numFmt numFmtId="172" formatCode="mmmm\ d\,\ yyyy"/>
    <numFmt numFmtId="173" formatCode="0_);\(0\)"/>
    <numFmt numFmtId="174" formatCode="General_)"/>
    <numFmt numFmtId="175" formatCode="&quot;$&quot;#,##0.00"/>
    <numFmt numFmtId="176" formatCode="00000"/>
    <numFmt numFmtId="177" formatCode="&quot;$&quot;#,##0.000_);[Red]\(&quot;$&quot;#,##0.000\)"/>
  </numFmts>
  <fonts count="67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8"/>
      <name val="Helv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0"/>
      <name val="Courier"/>
      <family val="3"/>
    </font>
    <font>
      <sz val="10"/>
      <name val="Courier"/>
      <family val="3"/>
    </font>
    <font>
      <b/>
      <sz val="10"/>
      <name val="Helv"/>
    </font>
    <font>
      <b/>
      <sz val="10"/>
      <color indexed="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10"/>
      <name val="Arial"/>
      <family val="2"/>
    </font>
    <font>
      <b/>
      <sz val="2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8"/>
      <color indexed="12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trike/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12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i/>
      <sz val="10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indexed="10"/>
      <name val="Calibri"/>
      <family val="2"/>
      <scheme val="minor"/>
    </font>
    <font>
      <b/>
      <i/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i/>
      <sz val="9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indexed="10"/>
      <name val="Calibri"/>
      <family val="2"/>
    </font>
    <font>
      <sz val="9"/>
      <name val="Calibri"/>
      <family val="2"/>
    </font>
    <font>
      <b/>
      <sz val="10"/>
      <color indexed="8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1"/>
      <name val="Calibri"/>
      <family val="2"/>
    </font>
    <font>
      <sz val="12"/>
      <name val="Calibri"/>
      <family val="2"/>
    </font>
    <font>
      <b/>
      <i/>
      <sz val="11"/>
      <name val="Calibri"/>
      <family val="2"/>
    </font>
    <font>
      <b/>
      <sz val="9"/>
      <name val="Calibri"/>
      <family val="2"/>
    </font>
    <font>
      <sz val="12"/>
      <name val="Calibri"/>
      <family val="2"/>
      <scheme val="minor"/>
    </font>
    <font>
      <sz val="11"/>
      <color indexed="10"/>
      <name val="Calibri"/>
      <family val="2"/>
    </font>
    <font>
      <b/>
      <sz val="12"/>
      <name val="Calibri"/>
      <family val="2"/>
      <scheme val="minor"/>
    </font>
    <font>
      <sz val="12"/>
      <color indexed="10"/>
      <name val="Calibri"/>
      <family val="2"/>
      <scheme val="minor"/>
    </font>
    <font>
      <sz val="12"/>
      <color indexed="12"/>
      <name val="Calibri"/>
      <family val="2"/>
      <scheme val="minor"/>
    </font>
    <font>
      <strike/>
      <sz val="10"/>
      <name val="Calibri"/>
      <family val="2"/>
    </font>
    <font>
      <sz val="8"/>
      <name val="Calibri"/>
      <family val="2"/>
    </font>
    <font>
      <i/>
      <sz val="10"/>
      <color rgb="FFFF000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AD4C9"/>
        <bgColor indexed="64"/>
      </patternFill>
    </fill>
    <fill>
      <patternFill patternType="solid">
        <fgColor rgb="FFF824D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1" borderId="0" applyNumberFormat="0" applyFont="0"/>
    <xf numFmtId="0" fontId="8" fillId="0" borderId="0"/>
    <xf numFmtId="0" fontId="8" fillId="0" borderId="0"/>
    <xf numFmtId="174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37" fontId="3" fillId="0" borderId="0"/>
    <xf numFmtId="0" fontId="8" fillId="0" borderId="0"/>
    <xf numFmtId="0" fontId="3" fillId="0" borderId="0"/>
    <xf numFmtId="0" fontId="8" fillId="0" borderId="0"/>
    <xf numFmtId="164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4" fontId="8" fillId="0" borderId="0"/>
    <xf numFmtId="0" fontId="8" fillId="0" borderId="0"/>
    <xf numFmtId="174" fontId="8" fillId="0" borderId="0"/>
    <xf numFmtId="0" fontId="8" fillId="0" borderId="0"/>
    <xf numFmtId="0" fontId="8" fillId="0" borderId="0"/>
    <xf numFmtId="0" fontId="8" fillId="0" borderId="0"/>
    <xf numFmtId="9" fontId="1" fillId="0" borderId="0" applyFont="0" applyFill="0" applyBorder="0" applyAlignment="0" applyProtection="0"/>
  </cellStyleXfs>
  <cellXfs count="1464">
    <xf numFmtId="0" fontId="0" fillId="0" borderId="0" xfId="0"/>
    <xf numFmtId="0" fontId="2" fillId="0" borderId="0" xfId="0" applyFont="1"/>
    <xf numFmtId="0" fontId="2" fillId="0" borderId="1" xfId="0" applyFont="1" applyBorder="1"/>
    <xf numFmtId="0" fontId="0" fillId="0" borderId="0" xfId="0" applyBorder="1"/>
    <xf numFmtId="0" fontId="6" fillId="0" borderId="0" xfId="0" applyFont="1"/>
    <xf numFmtId="0" fontId="0" fillId="0" borderId="2" xfId="0" applyBorder="1"/>
    <xf numFmtId="0" fontId="6" fillId="0" borderId="0" xfId="20" applyFont="1"/>
    <xf numFmtId="0" fontId="2" fillId="0" borderId="0" xfId="20" applyFont="1"/>
    <xf numFmtId="0" fontId="6" fillId="0" borderId="3" xfId="20" applyFont="1" applyBorder="1"/>
    <xf numFmtId="0" fontId="6" fillId="0" borderId="4" xfId="20" applyFont="1" applyBorder="1"/>
    <xf numFmtId="0" fontId="6" fillId="0" borderId="4" xfId="20" applyFont="1" applyBorder="1" applyAlignment="1" applyProtection="1">
      <alignment horizontal="center"/>
    </xf>
    <xf numFmtId="0" fontId="6" fillId="0" borderId="5" xfId="20" applyFont="1" applyBorder="1" applyAlignment="1" applyProtection="1">
      <alignment horizontal="left"/>
    </xf>
    <xf numFmtId="0" fontId="6" fillId="0" borderId="6" xfId="20" applyFont="1" applyBorder="1" applyAlignment="1" applyProtection="1">
      <alignment horizontal="center"/>
    </xf>
    <xf numFmtId="0" fontId="6" fillId="0" borderId="5" xfId="20" applyFont="1" applyBorder="1" applyAlignment="1" applyProtection="1">
      <alignment horizontal="center"/>
    </xf>
    <xf numFmtId="0" fontId="2" fillId="0" borderId="0" xfId="20" applyFont="1" applyBorder="1"/>
    <xf numFmtId="0" fontId="6" fillId="0" borderId="7" xfId="20" applyFont="1" applyBorder="1" applyAlignment="1" applyProtection="1">
      <alignment horizontal="fill"/>
    </xf>
    <xf numFmtId="0" fontId="6" fillId="0" borderId="8" xfId="20" applyFont="1" applyBorder="1" applyAlignment="1" applyProtection="1">
      <alignment horizontal="fill"/>
    </xf>
    <xf numFmtId="0" fontId="6" fillId="0" borderId="0" xfId="20" applyFont="1" applyAlignment="1" applyProtection="1">
      <alignment horizontal="left"/>
    </xf>
    <xf numFmtId="0" fontId="6" fillId="0" borderId="0" xfId="20" applyFont="1" applyAlignment="1" applyProtection="1">
      <alignment horizontal="center"/>
    </xf>
    <xf numFmtId="0" fontId="6" fillId="0" borderId="0" xfId="20" applyFont="1" applyBorder="1"/>
    <xf numFmtId="0" fontId="0" fillId="0" borderId="7" xfId="0" applyBorder="1"/>
    <xf numFmtId="0" fontId="0" fillId="0" borderId="9" xfId="0" applyBorder="1"/>
    <xf numFmtId="0" fontId="10" fillId="2" borderId="1" xfId="0" applyFont="1" applyFill="1" applyBorder="1" applyAlignment="1">
      <alignment horizontal="center"/>
    </xf>
    <xf numFmtId="0" fontId="10" fillId="2" borderId="1" xfId="0" applyFont="1" applyFill="1" applyBorder="1"/>
    <xf numFmtId="0" fontId="0" fillId="0" borderId="10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2" fillId="0" borderId="17" xfId="0" applyFont="1" applyBorder="1"/>
    <xf numFmtId="0" fontId="2" fillId="0" borderId="11" xfId="0" applyFont="1" applyBorder="1"/>
    <xf numFmtId="0" fontId="0" fillId="0" borderId="5" xfId="0" applyBorder="1"/>
    <xf numFmtId="0" fontId="6" fillId="0" borderId="0" xfId="20" applyFont="1" applyAlignment="1" applyProtection="1">
      <alignment horizontal="right"/>
    </xf>
    <xf numFmtId="0" fontId="2" fillId="0" borderId="0" xfId="21" applyNumberFormat="1" applyFont="1"/>
    <xf numFmtId="0" fontId="6" fillId="0" borderId="0" xfId="21" applyNumberFormat="1" applyFont="1"/>
    <xf numFmtId="0" fontId="8" fillId="0" borderId="0" xfId="21" applyNumberFormat="1" applyFont="1"/>
    <xf numFmtId="0" fontId="7" fillId="0" borderId="0" xfId="21" applyNumberFormat="1" applyFont="1" applyFill="1"/>
    <xf numFmtId="0" fontId="7" fillId="0" borderId="0" xfId="21" applyNumberFormat="1" applyFont="1"/>
    <xf numFmtId="0" fontId="8" fillId="0" borderId="0" xfId="21" applyNumberFormat="1" applyFont="1" applyFill="1"/>
    <xf numFmtId="0" fontId="1" fillId="0" borderId="0" xfId="0" applyFont="1"/>
    <xf numFmtId="0" fontId="0" fillId="0" borderId="0" xfId="0" applyAlignment="1">
      <alignment horizontal="left" indent="1"/>
    </xf>
    <xf numFmtId="0" fontId="2" fillId="3" borderId="1" xfId="0" applyFont="1" applyFill="1" applyBorder="1"/>
    <xf numFmtId="0" fontId="6" fillId="0" borderId="0" xfId="0" applyFont="1" applyAlignment="1">
      <alignment horizontal="center"/>
    </xf>
    <xf numFmtId="0" fontId="0" fillId="4" borderId="12" xfId="0" applyFill="1" applyBorder="1"/>
    <xf numFmtId="0" fontId="0" fillId="4" borderId="0" xfId="0" applyFill="1" applyBorder="1"/>
    <xf numFmtId="0" fontId="0" fillId="4" borderId="13" xfId="0" applyFill="1" applyBorder="1"/>
    <xf numFmtId="0" fontId="6" fillId="5" borderId="5" xfId="20" applyFont="1" applyFill="1" applyBorder="1"/>
    <xf numFmtId="0" fontId="6" fillId="5" borderId="6" xfId="20" applyFont="1" applyFill="1" applyBorder="1"/>
    <xf numFmtId="9" fontId="6" fillId="5" borderId="6" xfId="34" applyFont="1" applyFill="1" applyBorder="1"/>
    <xf numFmtId="0" fontId="6" fillId="0" borderId="7" xfId="20" applyFont="1" applyBorder="1" applyAlignment="1" applyProtection="1">
      <alignment horizontal="center"/>
    </xf>
    <xf numFmtId="0" fontId="6" fillId="0" borderId="8" xfId="20" applyFont="1" applyBorder="1" applyAlignment="1" applyProtection="1">
      <alignment horizontal="center"/>
    </xf>
    <xf numFmtId="167" fontId="6" fillId="5" borderId="6" xfId="2" applyNumberFormat="1" applyFont="1" applyFill="1" applyBorder="1"/>
    <xf numFmtId="43" fontId="6" fillId="5" borderId="5" xfId="1" applyFont="1" applyFill="1" applyBorder="1" applyAlignment="1" applyProtection="1">
      <alignment horizontal="fill"/>
    </xf>
    <xf numFmtId="43" fontId="6" fillId="5" borderId="6" xfId="1" applyFont="1" applyFill="1" applyBorder="1" applyAlignment="1" applyProtection="1">
      <alignment horizontal="fill"/>
    </xf>
    <xf numFmtId="0" fontId="6" fillId="5" borderId="3" xfId="20" applyFont="1" applyFill="1" applyBorder="1" applyAlignment="1" applyProtection="1">
      <alignment horizontal="fill"/>
    </xf>
    <xf numFmtId="0" fontId="6" fillId="5" borderId="4" xfId="20" applyFont="1" applyFill="1" applyBorder="1" applyAlignment="1" applyProtection="1">
      <alignment horizontal="fill"/>
    </xf>
    <xf numFmtId="0" fontId="0" fillId="0" borderId="0" xfId="0" applyFill="1"/>
    <xf numFmtId="167" fontId="6" fillId="0" borderId="0" xfId="2" applyNumberFormat="1" applyFont="1"/>
    <xf numFmtId="0" fontId="2" fillId="0" borderId="0" xfId="0" applyFont="1" applyFill="1"/>
    <xf numFmtId="22" fontId="6" fillId="0" borderId="0" xfId="0" applyNumberFormat="1" applyFont="1" applyBorder="1"/>
    <xf numFmtId="0" fontId="6" fillId="0" borderId="0" xfId="0" applyFont="1" applyBorder="1" applyAlignment="1">
      <alignment horizontal="right"/>
    </xf>
    <xf numFmtId="0" fontId="2" fillId="0" borderId="0" xfId="0" applyFont="1" applyBorder="1"/>
    <xf numFmtId="0" fontId="6" fillId="0" borderId="0" xfId="0" applyFont="1" applyFill="1"/>
    <xf numFmtId="0" fontId="6" fillId="6" borderId="19" xfId="21" applyNumberFormat="1" applyFont="1" applyFill="1" applyBorder="1" applyAlignment="1" applyProtection="1">
      <alignment horizontal="left"/>
    </xf>
    <xf numFmtId="0" fontId="7" fillId="6" borderId="19" xfId="21" applyNumberFormat="1" applyFont="1" applyFill="1" applyBorder="1"/>
    <xf numFmtId="0" fontId="6" fillId="6" borderId="5" xfId="20" applyFont="1" applyFill="1" applyBorder="1"/>
    <xf numFmtId="0" fontId="6" fillId="6" borderId="6" xfId="20" applyFont="1" applyFill="1" applyBorder="1"/>
    <xf numFmtId="9" fontId="6" fillId="6" borderId="6" xfId="34" applyFont="1" applyFill="1" applyBorder="1"/>
    <xf numFmtId="0" fontId="6" fillId="6" borderId="5" xfId="20" applyFont="1" applyFill="1" applyBorder="1" applyAlignment="1" applyProtection="1">
      <alignment horizontal="left"/>
    </xf>
    <xf numFmtId="0" fontId="6" fillId="6" borderId="6" xfId="20" applyFont="1" applyFill="1" applyBorder="1" applyAlignment="1" applyProtection="1">
      <alignment horizontal="left"/>
    </xf>
    <xf numFmtId="0" fontId="6" fillId="6" borderId="7" xfId="20" applyFont="1" applyFill="1" applyBorder="1" applyAlignment="1" applyProtection="1">
      <alignment horizontal="fill"/>
    </xf>
    <xf numFmtId="0" fontId="6" fillId="6" borderId="8" xfId="20" applyFont="1" applyFill="1" applyBorder="1"/>
    <xf numFmtId="9" fontId="6" fillId="6" borderId="8" xfId="34" applyFont="1" applyFill="1" applyBorder="1" applyAlignment="1" applyProtection="1">
      <alignment horizontal="fill"/>
    </xf>
    <xf numFmtId="0" fontId="6" fillId="6" borderId="8" xfId="20" applyFont="1" applyFill="1" applyBorder="1" applyAlignment="1" applyProtection="1">
      <alignment horizontal="fill"/>
    </xf>
    <xf numFmtId="0" fontId="6" fillId="6" borderId="5" xfId="20" applyFont="1" applyFill="1" applyBorder="1" applyProtection="1">
      <protection locked="0"/>
    </xf>
    <xf numFmtId="0" fontId="6" fillId="6" borderId="6" xfId="20" applyFont="1" applyFill="1" applyBorder="1" applyProtection="1">
      <protection locked="0"/>
    </xf>
    <xf numFmtId="9" fontId="6" fillId="6" borderId="6" xfId="34" applyFont="1" applyFill="1" applyBorder="1" applyProtection="1">
      <protection locked="0"/>
    </xf>
    <xf numFmtId="0" fontId="6" fillId="6" borderId="5" xfId="20" applyFont="1" applyFill="1" applyBorder="1" applyAlignment="1" applyProtection="1">
      <alignment horizontal="left"/>
      <protection locked="0"/>
    </xf>
    <xf numFmtId="0" fontId="6" fillId="6" borderId="6" xfId="20" applyFont="1" applyFill="1" applyBorder="1" applyAlignment="1" applyProtection="1">
      <alignment horizontal="left"/>
      <protection locked="0"/>
    </xf>
    <xf numFmtId="0" fontId="6" fillId="6" borderId="7" xfId="20" applyFont="1" applyFill="1" applyBorder="1" applyAlignment="1" applyProtection="1">
      <alignment horizontal="fill"/>
      <protection locked="0"/>
    </xf>
    <xf numFmtId="0" fontId="6" fillId="6" borderId="8" xfId="20" applyFont="1" applyFill="1" applyBorder="1" applyProtection="1">
      <protection locked="0"/>
    </xf>
    <xf numFmtId="9" fontId="6" fillId="6" borderId="8" xfId="34" applyFont="1" applyFill="1" applyBorder="1" applyAlignment="1" applyProtection="1">
      <alignment horizontal="fill"/>
      <protection locked="0"/>
    </xf>
    <xf numFmtId="0" fontId="6" fillId="6" borderId="8" xfId="20" applyFont="1" applyFill="1" applyBorder="1" applyAlignment="1" applyProtection="1">
      <alignment horizontal="fill"/>
      <protection locked="0"/>
    </xf>
    <xf numFmtId="0" fontId="6" fillId="6" borderId="3" xfId="20" applyFont="1" applyFill="1" applyBorder="1" applyAlignment="1" applyProtection="1">
      <alignment horizontal="fill"/>
    </xf>
    <xf numFmtId="0" fontId="6" fillId="6" borderId="4" xfId="20" applyFont="1" applyFill="1" applyBorder="1" applyAlignment="1" applyProtection="1">
      <alignment horizontal="fill"/>
    </xf>
    <xf numFmtId="167" fontId="6" fillId="0" borderId="1" xfId="2" applyNumberFormat="1" applyFont="1" applyFill="1" applyBorder="1" applyAlignment="1" applyProtection="1">
      <alignment horizontal="left"/>
    </xf>
    <xf numFmtId="0" fontId="6" fillId="0" borderId="4" xfId="20" applyFont="1" applyBorder="1" applyAlignment="1">
      <alignment horizontal="center"/>
    </xf>
    <xf numFmtId="49" fontId="6" fillId="0" borderId="8" xfId="20" applyNumberFormat="1" applyFont="1" applyBorder="1" applyAlignment="1" applyProtection="1">
      <alignment horizontal="center"/>
    </xf>
    <xf numFmtId="169" fontId="6" fillId="6" borderId="6" xfId="1" applyNumberFormat="1" applyFont="1" applyFill="1" applyBorder="1"/>
    <xf numFmtId="169" fontId="6" fillId="6" borderId="8" xfId="1" applyNumberFormat="1" applyFont="1" applyFill="1" applyBorder="1" applyAlignment="1" applyProtection="1">
      <alignment horizontal="fill"/>
    </xf>
    <xf numFmtId="169" fontId="6" fillId="5" borderId="5" xfId="1" applyNumberFormat="1" applyFont="1" applyFill="1" applyBorder="1"/>
    <xf numFmtId="169" fontId="6" fillId="6" borderId="6" xfId="1" applyNumberFormat="1" applyFont="1" applyFill="1" applyBorder="1" applyProtection="1">
      <protection locked="0"/>
    </xf>
    <xf numFmtId="169" fontId="6" fillId="6" borderId="8" xfId="1" applyNumberFormat="1" applyFont="1" applyFill="1" applyBorder="1" applyAlignment="1" applyProtection="1">
      <alignment horizontal="fill"/>
      <protection locked="0"/>
    </xf>
    <xf numFmtId="9" fontId="6" fillId="6" borderId="4" xfId="34" applyFont="1" applyFill="1" applyBorder="1" applyAlignment="1" applyProtection="1"/>
    <xf numFmtId="167" fontId="6" fillId="6" borderId="4" xfId="2" applyNumberFormat="1" applyFont="1" applyFill="1" applyBorder="1" applyAlignment="1" applyProtection="1"/>
    <xf numFmtId="167" fontId="6" fillId="6" borderId="6" xfId="2" applyNumberFormat="1" applyFont="1" applyFill="1" applyBorder="1"/>
    <xf numFmtId="167" fontId="6" fillId="6" borderId="8" xfId="2" applyNumberFormat="1" applyFont="1" applyFill="1" applyBorder="1" applyAlignment="1" applyProtection="1">
      <alignment horizontal="fill"/>
    </xf>
    <xf numFmtId="9" fontId="6" fillId="0" borderId="0" xfId="34" applyFont="1"/>
    <xf numFmtId="167" fontId="6" fillId="5" borderId="4" xfId="2" applyNumberFormat="1" applyFont="1" applyFill="1" applyBorder="1"/>
    <xf numFmtId="0" fontId="6" fillId="5" borderId="5" xfId="0" quotePrefix="1" applyFont="1" applyFill="1" applyBorder="1" applyAlignment="1">
      <alignment horizontal="left"/>
    </xf>
    <xf numFmtId="0" fontId="6" fillId="5" borderId="4" xfId="0" quotePrefix="1" applyFont="1" applyFill="1" applyBorder="1" applyAlignment="1">
      <alignment horizontal="left"/>
    </xf>
    <xf numFmtId="0" fontId="6" fillId="0" borderId="0" xfId="0" applyFont="1" applyAlignment="1"/>
    <xf numFmtId="0" fontId="0" fillId="0" borderId="3" xfId="0" quotePrefix="1" applyNumberFormat="1" applyBorder="1"/>
    <xf numFmtId="0" fontId="6" fillId="0" borderId="0" xfId="21" applyNumberFormat="1" applyFont="1" applyBorder="1"/>
    <xf numFmtId="0" fontId="6" fillId="0" borderId="10" xfId="21" applyNumberFormat="1" applyFont="1" applyFill="1" applyBorder="1" applyAlignment="1" applyProtection="1">
      <alignment horizontal="center"/>
    </xf>
    <xf numFmtId="43" fontId="6" fillId="6" borderId="1" xfId="21" applyNumberFormat="1" applyFont="1" applyFill="1" applyBorder="1" applyAlignment="1" applyProtection="1"/>
    <xf numFmtId="0" fontId="6" fillId="0" borderId="9" xfId="21" applyNumberFormat="1" applyFont="1" applyFill="1" applyBorder="1" applyAlignment="1" applyProtection="1">
      <alignment horizontal="center"/>
    </xf>
    <xf numFmtId="0" fontId="6" fillId="0" borderId="9" xfId="21" applyNumberFormat="1" applyFont="1" applyBorder="1" applyAlignment="1" applyProtection="1">
      <alignment horizontal="center"/>
    </xf>
    <xf numFmtId="0" fontId="6" fillId="0" borderId="10" xfId="21" applyNumberFormat="1" applyFont="1" applyBorder="1" applyAlignment="1" applyProtection="1">
      <alignment horizontal="center"/>
    </xf>
    <xf numFmtId="43" fontId="6" fillId="5" borderId="5" xfId="34" applyNumberFormat="1" applyFont="1" applyFill="1" applyBorder="1"/>
    <xf numFmtId="43" fontId="6" fillId="5" borderId="6" xfId="34" applyNumberFormat="1" applyFont="1" applyFill="1" applyBorder="1"/>
    <xf numFmtId="43" fontId="6" fillId="5" borderId="4" xfId="34" applyNumberFormat="1" applyFont="1" applyFill="1" applyBorder="1"/>
    <xf numFmtId="0" fontId="6" fillId="0" borderId="0" xfId="0" applyFont="1" applyAlignment="1">
      <alignment horizontal="right"/>
    </xf>
    <xf numFmtId="0" fontId="5" fillId="0" borderId="6" xfId="20" applyFont="1" applyBorder="1" applyAlignment="1" applyProtection="1">
      <alignment horizontal="center"/>
    </xf>
    <xf numFmtId="0" fontId="5" fillId="0" borderId="0" xfId="20" applyFont="1" applyBorder="1" applyAlignment="1" applyProtection="1">
      <alignment horizontal="center"/>
    </xf>
    <xf numFmtId="0" fontId="6" fillId="0" borderId="24" xfId="21" applyNumberFormat="1" applyFont="1" applyBorder="1"/>
    <xf numFmtId="0" fontId="6" fillId="6" borderId="6" xfId="20" applyFont="1" applyFill="1" applyBorder="1" applyAlignment="1">
      <alignment horizontal="center"/>
    </xf>
    <xf numFmtId="0" fontId="6" fillId="6" borderId="6" xfId="20" applyFont="1" applyFill="1" applyBorder="1" applyAlignment="1" applyProtection="1">
      <alignment horizontal="center"/>
    </xf>
    <xf numFmtId="0" fontId="6" fillId="6" borderId="8" xfId="20" applyFont="1" applyFill="1" applyBorder="1" applyAlignment="1" applyProtection="1">
      <alignment horizontal="center"/>
    </xf>
    <xf numFmtId="9" fontId="6" fillId="6" borderId="6" xfId="34" applyFont="1" applyFill="1" applyBorder="1" applyAlignment="1">
      <alignment horizontal="center"/>
    </xf>
    <xf numFmtId="9" fontId="6" fillId="6" borderId="8" xfId="34" applyFont="1" applyFill="1" applyBorder="1" applyAlignment="1" applyProtection="1">
      <alignment horizontal="center"/>
    </xf>
    <xf numFmtId="0" fontId="6" fillId="6" borderId="8" xfId="20" applyFont="1" applyFill="1" applyBorder="1" applyAlignment="1">
      <alignment horizontal="center"/>
    </xf>
    <xf numFmtId="43" fontId="6" fillId="0" borderId="1" xfId="1" applyNumberFormat="1" applyFont="1" applyFill="1" applyBorder="1"/>
    <xf numFmtId="0" fontId="6" fillId="0" borderId="25" xfId="21" applyNumberFormat="1" applyFont="1" applyBorder="1" applyAlignment="1" applyProtection="1">
      <alignment horizontal="center"/>
    </xf>
    <xf numFmtId="0" fontId="6" fillId="0" borderId="26" xfId="21" applyNumberFormat="1" applyFont="1" applyBorder="1" applyAlignment="1" applyProtection="1">
      <alignment horizontal="center"/>
    </xf>
    <xf numFmtId="0" fontId="6" fillId="0" borderId="12" xfId="21" applyNumberFormat="1" applyFont="1" applyBorder="1"/>
    <xf numFmtId="0" fontId="6" fillId="0" borderId="27" xfId="21" applyNumberFormat="1" applyFont="1" applyBorder="1" applyAlignment="1" applyProtection="1">
      <alignment horizontal="center"/>
    </xf>
    <xf numFmtId="0" fontId="6" fillId="0" borderId="28" xfId="21" applyNumberFormat="1" applyFont="1" applyFill="1" applyBorder="1" applyAlignment="1" applyProtection="1">
      <alignment horizontal="center"/>
    </xf>
    <xf numFmtId="0" fontId="6" fillId="0" borderId="29" xfId="21" applyNumberFormat="1" applyFont="1" applyBorder="1" applyAlignment="1" applyProtection="1">
      <alignment horizontal="center"/>
    </xf>
    <xf numFmtId="43" fontId="6" fillId="0" borderId="30" xfId="21" applyNumberFormat="1" applyFont="1" applyFill="1" applyBorder="1" applyAlignment="1" applyProtection="1"/>
    <xf numFmtId="43" fontId="6" fillId="0" borderId="31" xfId="21" applyNumberFormat="1" applyFont="1" applyFill="1" applyBorder="1" applyAlignment="1" applyProtection="1"/>
    <xf numFmtId="43" fontId="6" fillId="0" borderId="32" xfId="21" applyNumberFormat="1" applyFont="1" applyFill="1" applyBorder="1" applyAlignment="1" applyProtection="1"/>
    <xf numFmtId="0" fontId="6" fillId="0" borderId="12" xfId="21" applyNumberFormat="1" applyFont="1" applyFill="1" applyBorder="1" applyAlignment="1">
      <alignment horizontal="center"/>
    </xf>
    <xf numFmtId="0" fontId="6" fillId="0" borderId="14" xfId="21" applyNumberFormat="1" applyFont="1" applyFill="1" applyBorder="1" applyAlignment="1" applyProtection="1">
      <alignment horizontal="center"/>
    </xf>
    <xf numFmtId="14" fontId="6" fillId="0" borderId="0" xfId="0" applyNumberFormat="1" applyFont="1" applyBorder="1" applyAlignment="1">
      <alignment horizontal="right"/>
    </xf>
    <xf numFmtId="172" fontId="6" fillId="0" borderId="0" xfId="0" applyNumberFormat="1" applyFont="1" applyBorder="1"/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wrapText="1"/>
    </xf>
    <xf numFmtId="0" fontId="2" fillId="3" borderId="1" xfId="0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2" fillId="0" borderId="1" xfId="0" applyFont="1" applyBorder="1" applyAlignment="1">
      <alignment horizontal="center" vertical="center"/>
    </xf>
    <xf numFmtId="37" fontId="6" fillId="0" borderId="0" xfId="14" quotePrefix="1" applyFont="1" applyAlignment="1"/>
    <xf numFmtId="37" fontId="2" fillId="0" borderId="9" xfId="14" applyFont="1" applyBorder="1" applyAlignment="1">
      <alignment vertical="top"/>
    </xf>
    <xf numFmtId="37" fontId="6" fillId="0" borderId="9" xfId="14" quotePrefix="1" applyFont="1" applyBorder="1" applyAlignment="1"/>
    <xf numFmtId="0" fontId="2" fillId="0" borderId="0" xfId="5" applyFont="1" applyAlignment="1" applyProtection="1">
      <alignment vertical="top" wrapText="1"/>
    </xf>
    <xf numFmtId="0" fontId="2" fillId="0" borderId="1" xfId="0" quotePrefix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5" borderId="0" xfId="0" quotePrefix="1" applyFont="1" applyFill="1" applyBorder="1" applyAlignment="1">
      <alignment horizontal="left"/>
    </xf>
    <xf numFmtId="0" fontId="6" fillId="5" borderId="3" xfId="22" quotePrefix="1" applyFont="1" applyFill="1" applyBorder="1" applyAlignment="1">
      <alignment horizontal="left"/>
    </xf>
    <xf numFmtId="0" fontId="0" fillId="5" borderId="4" xfId="0" applyFill="1" applyBorder="1"/>
    <xf numFmtId="9" fontId="6" fillId="6" borderId="5" xfId="34" applyFont="1" applyFill="1" applyBorder="1"/>
    <xf numFmtId="0" fontId="6" fillId="5" borderId="9" xfId="0" quotePrefix="1" applyFont="1" applyFill="1" applyBorder="1" applyAlignment="1">
      <alignment horizontal="left"/>
    </xf>
    <xf numFmtId="0" fontId="6" fillId="5" borderId="4" xfId="0" applyFont="1" applyFill="1" applyBorder="1"/>
    <xf numFmtId="169" fontId="6" fillId="6" borderId="5" xfId="1" applyNumberFormat="1" applyFont="1" applyFill="1" applyBorder="1"/>
    <xf numFmtId="0" fontId="6" fillId="5" borderId="4" xfId="22" quotePrefix="1" applyFont="1" applyFill="1" applyBorder="1" applyAlignment="1">
      <alignment horizontal="left"/>
    </xf>
    <xf numFmtId="167" fontId="6" fillId="5" borderId="4" xfId="2" applyNumberFormat="1" applyFont="1" applyFill="1" applyBorder="1" applyAlignment="1" applyProtection="1">
      <alignment horizontal="fill"/>
    </xf>
    <xf numFmtId="43" fontId="6" fillId="5" borderId="4" xfId="34" applyNumberFormat="1" applyFont="1" applyFill="1" applyBorder="1" applyAlignment="1" applyProtection="1">
      <alignment horizontal="right"/>
    </xf>
    <xf numFmtId="0" fontId="6" fillId="5" borderId="6" xfId="20" quotePrefix="1" applyFont="1" applyFill="1" applyBorder="1" applyAlignment="1">
      <alignment horizontal="left"/>
    </xf>
    <xf numFmtId="43" fontId="6" fillId="6" borderId="8" xfId="1" applyFont="1" applyFill="1" applyBorder="1"/>
    <xf numFmtId="9" fontId="6" fillId="6" borderId="9" xfId="34" applyFont="1" applyFill="1" applyBorder="1"/>
    <xf numFmtId="0" fontId="6" fillId="5" borderId="9" xfId="22" quotePrefix="1" applyFont="1" applyFill="1" applyBorder="1" applyAlignment="1">
      <alignment horizontal="left"/>
    </xf>
    <xf numFmtId="0" fontId="6" fillId="5" borderId="17" xfId="22" quotePrefix="1" applyFont="1" applyFill="1" applyBorder="1" applyAlignment="1">
      <alignment horizontal="left"/>
    </xf>
    <xf numFmtId="0" fontId="6" fillId="5" borderId="9" xfId="0" applyFont="1" applyFill="1" applyBorder="1"/>
    <xf numFmtId="0" fontId="6" fillId="5" borderId="17" xfId="0" applyFont="1" applyFill="1" applyBorder="1"/>
    <xf numFmtId="43" fontId="6" fillId="5" borderId="9" xfId="34" applyNumberFormat="1" applyFont="1" applyFill="1" applyBorder="1"/>
    <xf numFmtId="0" fontId="6" fillId="5" borderId="9" xfId="20" applyFont="1" applyFill="1" applyBorder="1" applyAlignment="1" applyProtection="1">
      <alignment horizontal="fill"/>
    </xf>
    <xf numFmtId="168" fontId="6" fillId="5" borderId="6" xfId="2" applyNumberFormat="1" applyFont="1" applyFill="1" applyBorder="1"/>
    <xf numFmtId="41" fontId="2" fillId="0" borderId="0" xfId="0" applyNumberFormat="1" applyFont="1"/>
    <xf numFmtId="170" fontId="16" fillId="8" borderId="0" xfId="0" applyNumberFormat="1" applyFont="1" applyFill="1"/>
    <xf numFmtId="41" fontId="2" fillId="0" borderId="0" xfId="0" applyNumberFormat="1" applyFont="1" applyFill="1"/>
    <xf numFmtId="0" fontId="17" fillId="0" borderId="0" xfId="0" applyFont="1"/>
    <xf numFmtId="170" fontId="2" fillId="0" borderId="0" xfId="0" applyNumberFormat="1" applyFont="1"/>
    <xf numFmtId="0" fontId="18" fillId="0" borderId="0" xfId="0" applyFont="1"/>
    <xf numFmtId="0" fontId="2" fillId="8" borderId="0" xfId="0" applyFont="1" applyFill="1"/>
    <xf numFmtId="41" fontId="17" fillId="0" borderId="0" xfId="0" applyNumberFormat="1" applyFont="1"/>
    <xf numFmtId="2" fontId="2" fillId="8" borderId="0" xfId="0" applyNumberFormat="1" applyFont="1" applyFill="1"/>
    <xf numFmtId="2" fontId="2" fillId="0" borderId="0" xfId="0" applyNumberFormat="1" applyFont="1"/>
    <xf numFmtId="43" fontId="2" fillId="0" borderId="0" xfId="1" applyFont="1" applyFill="1"/>
    <xf numFmtId="43" fontId="2" fillId="0" borderId="0" xfId="1" applyFont="1"/>
    <xf numFmtId="43" fontId="17" fillId="0" borderId="0" xfId="1" applyFont="1"/>
    <xf numFmtId="43" fontId="0" fillId="0" borderId="0" xfId="1" applyFont="1"/>
    <xf numFmtId="41" fontId="16" fillId="0" borderId="0" xfId="0" applyNumberFormat="1" applyFont="1"/>
    <xf numFmtId="43" fontId="16" fillId="0" borderId="0" xfId="1" applyFont="1"/>
    <xf numFmtId="0" fontId="19" fillId="0" borderId="0" xfId="0" applyFont="1"/>
    <xf numFmtId="0" fontId="13" fillId="0" borderId="0" xfId="0" applyFont="1"/>
    <xf numFmtId="176" fontId="2" fillId="0" borderId="0" xfId="0" applyNumberFormat="1" applyFont="1"/>
    <xf numFmtId="0" fontId="17" fillId="0" borderId="0" xfId="0" quotePrefix="1" applyFont="1"/>
    <xf numFmtId="0" fontId="6" fillId="10" borderId="0" xfId="0" applyFont="1" applyFill="1" applyAlignment="1">
      <alignment horizontal="center"/>
    </xf>
    <xf numFmtId="43" fontId="2" fillId="0" borderId="0" xfId="1" applyFont="1" applyFill="1" applyAlignment="1">
      <alignment horizontal="center"/>
    </xf>
    <xf numFmtId="43" fontId="17" fillId="0" borderId="0" xfId="1" applyFont="1" applyFill="1"/>
    <xf numFmtId="43" fontId="16" fillId="0" borderId="0" xfId="1" applyFont="1" applyFill="1"/>
    <xf numFmtId="43" fontId="18" fillId="0" borderId="0" xfId="1" applyFont="1" applyFill="1"/>
    <xf numFmtId="43" fontId="17" fillId="6" borderId="0" xfId="1" applyFont="1" applyFill="1"/>
    <xf numFmtId="0" fontId="2" fillId="0" borderId="0" xfId="0" applyFont="1" applyFill="1" applyAlignment="1">
      <alignment horizontal="center"/>
    </xf>
    <xf numFmtId="43" fontId="16" fillId="0" borderId="0" xfId="1" applyFont="1" applyFill="1" applyAlignment="1">
      <alignment horizontal="right"/>
    </xf>
    <xf numFmtId="41" fontId="18" fillId="0" borderId="0" xfId="0" applyNumberFormat="1" applyFont="1" applyFill="1"/>
    <xf numFmtId="43" fontId="17" fillId="11" borderId="0" xfId="1" applyFont="1" applyFill="1"/>
    <xf numFmtId="0" fontId="2" fillId="11" borderId="0" xfId="0" applyFont="1" applyFill="1"/>
    <xf numFmtId="0" fontId="0" fillId="11" borderId="0" xfId="0" applyFill="1"/>
    <xf numFmtId="43" fontId="2" fillId="11" borderId="0" xfId="1" applyFont="1" applyFill="1"/>
    <xf numFmtId="43" fontId="0" fillId="11" borderId="0" xfId="1" applyFont="1" applyFill="1"/>
    <xf numFmtId="0" fontId="5" fillId="11" borderId="0" xfId="0" applyFont="1" applyFill="1"/>
    <xf numFmtId="0" fontId="18" fillId="12" borderId="0" xfId="0" applyFont="1" applyFill="1"/>
    <xf numFmtId="0" fontId="6" fillId="12" borderId="0" xfId="0" applyFont="1" applyFill="1"/>
    <xf numFmtId="41" fontId="13" fillId="12" borderId="0" xfId="0" applyNumberFormat="1" applyFont="1" applyFill="1"/>
    <xf numFmtId="0" fontId="6" fillId="0" borderId="0" xfId="0" applyFont="1" applyFill="1" applyAlignment="1">
      <alignment horizontal="center"/>
    </xf>
    <xf numFmtId="43" fontId="6" fillId="0" borderId="0" xfId="1" applyFont="1" applyFill="1"/>
    <xf numFmtId="10" fontId="13" fillId="12" borderId="0" xfId="34" applyNumberFormat="1" applyFont="1" applyFill="1"/>
    <xf numFmtId="10" fontId="13" fillId="0" borderId="0" xfId="34" applyNumberFormat="1" applyFont="1" applyFill="1"/>
    <xf numFmtId="10" fontId="17" fillId="0" borderId="0" xfId="34" applyNumberFormat="1" applyFont="1" applyFill="1"/>
    <xf numFmtId="10" fontId="17" fillId="13" borderId="0" xfId="34" applyNumberFormat="1" applyFont="1" applyFill="1"/>
    <xf numFmtId="0" fontId="1" fillId="0" borderId="0" xfId="0" applyFont="1" applyAlignment="1" applyProtection="1">
      <alignment horizontal="left"/>
    </xf>
    <xf numFmtId="0" fontId="26" fillId="0" borderId="0" xfId="0" applyFont="1"/>
    <xf numFmtId="10" fontId="17" fillId="16" borderId="0" xfId="34" applyNumberFormat="1" applyFont="1" applyFill="1"/>
    <xf numFmtId="0" fontId="24" fillId="0" borderId="0" xfId="0" applyFont="1" applyFill="1"/>
    <xf numFmtId="43" fontId="0" fillId="0" borderId="0" xfId="0" applyNumberFormat="1" applyFill="1"/>
    <xf numFmtId="43" fontId="13" fillId="12" borderId="0" xfId="1" applyFont="1" applyFill="1"/>
    <xf numFmtId="0" fontId="4" fillId="19" borderId="0" xfId="0" applyFont="1" applyFill="1"/>
    <xf numFmtId="14" fontId="6" fillId="19" borderId="0" xfId="1" applyNumberFormat="1" applyFont="1" applyFill="1" applyAlignment="1">
      <alignment horizontal="center"/>
    </xf>
    <xf numFmtId="41" fontId="2" fillId="19" borderId="0" xfId="0" applyNumberFormat="1" applyFont="1" applyFill="1"/>
    <xf numFmtId="37" fontId="28" fillId="0" borderId="0" xfId="14" applyFont="1"/>
    <xf numFmtId="37" fontId="29" fillId="0" borderId="0" xfId="14" applyFont="1" applyAlignment="1" applyProtection="1">
      <alignment horizontal="right"/>
    </xf>
    <xf numFmtId="37" fontId="28" fillId="0" borderId="0" xfId="14" applyFont="1" applyAlignment="1">
      <alignment horizontal="center"/>
    </xf>
    <xf numFmtId="0" fontId="29" fillId="0" borderId="0" xfId="0" applyFont="1" applyAlignment="1">
      <alignment horizontal="center"/>
    </xf>
    <xf numFmtId="37" fontId="28" fillId="0" borderId="4" xfId="14" applyNumberFormat="1" applyFont="1" applyFill="1" applyBorder="1" applyAlignment="1" applyProtection="1">
      <alignment horizontal="center"/>
    </xf>
    <xf numFmtId="49" fontId="28" fillId="0" borderId="0" xfId="14" applyNumberFormat="1" applyFont="1" applyBorder="1"/>
    <xf numFmtId="37" fontId="28" fillId="0" borderId="0" xfId="14" applyFont="1" applyBorder="1"/>
    <xf numFmtId="37" fontId="28" fillId="0" borderId="6" xfId="14" applyNumberFormat="1" applyFont="1" applyFill="1" applyBorder="1" applyAlignment="1" applyProtection="1">
      <alignment horizontal="center"/>
    </xf>
    <xf numFmtId="164" fontId="28" fillId="0" borderId="0" xfId="14" applyNumberFormat="1" applyFont="1" applyAlignment="1" applyProtection="1">
      <alignment horizontal="center"/>
    </xf>
    <xf numFmtId="164" fontId="28" fillId="0" borderId="0" xfId="14" applyNumberFormat="1" applyFont="1" applyProtection="1"/>
    <xf numFmtId="49" fontId="28" fillId="0" borderId="0" xfId="14" applyNumberFormat="1" applyFont="1" applyFill="1" applyBorder="1" applyAlignment="1" applyProtection="1">
      <alignment horizontal="left"/>
    </xf>
    <xf numFmtId="37" fontId="28" fillId="0" borderId="0" xfId="14" applyFont="1" applyFill="1" applyBorder="1" applyAlignment="1" applyProtection="1">
      <alignment horizontal="left"/>
    </xf>
    <xf numFmtId="37" fontId="28" fillId="0" borderId="8" xfId="14" applyNumberFormat="1" applyFont="1" applyFill="1" applyBorder="1" applyAlignment="1" applyProtection="1">
      <alignment horizontal="center"/>
    </xf>
    <xf numFmtId="173" fontId="28" fillId="0" borderId="8" xfId="14" applyNumberFormat="1" applyFont="1" applyFill="1" applyBorder="1" applyAlignment="1" applyProtection="1">
      <alignment horizontal="center"/>
    </xf>
    <xf numFmtId="49" fontId="28" fillId="0" borderId="0" xfId="14" applyNumberFormat="1" applyFont="1" applyBorder="1" applyAlignment="1" applyProtection="1">
      <alignment horizontal="center"/>
    </xf>
    <xf numFmtId="37" fontId="28" fillId="0" borderId="0" xfId="14" applyFont="1" applyBorder="1" applyAlignment="1" applyProtection="1">
      <alignment horizontal="left"/>
    </xf>
    <xf numFmtId="37" fontId="28" fillId="0" borderId="0" xfId="14" applyNumberFormat="1" applyFont="1" applyFill="1" applyBorder="1" applyAlignment="1" applyProtection="1">
      <alignment horizontal="center"/>
    </xf>
    <xf numFmtId="173" fontId="28" fillId="0" borderId="0" xfId="14" applyNumberFormat="1" applyFont="1" applyFill="1" applyBorder="1" applyAlignment="1" applyProtection="1">
      <alignment horizontal="center"/>
    </xf>
    <xf numFmtId="49" fontId="28" fillId="0" borderId="0" xfId="14" applyNumberFormat="1" applyFont="1" applyBorder="1" applyAlignment="1" applyProtection="1">
      <alignment horizontal="right"/>
    </xf>
    <xf numFmtId="37" fontId="28" fillId="0" borderId="0" xfId="14" applyFont="1" applyBorder="1" applyAlignment="1" applyProtection="1">
      <alignment horizontal="left" indent="1"/>
    </xf>
    <xf numFmtId="37" fontId="28" fillId="0" borderId="1" xfId="14" applyNumberFormat="1" applyFont="1" applyFill="1" applyBorder="1" applyAlignment="1" applyProtection="1">
      <alignment horizontal="center"/>
    </xf>
    <xf numFmtId="169" fontId="30" fillId="0" borderId="1" xfId="2" applyNumberFormat="1" applyFont="1" applyFill="1" applyBorder="1"/>
    <xf numFmtId="164" fontId="28" fillId="0" borderId="0" xfId="14" applyNumberFormat="1" applyFont="1" applyFill="1" applyAlignment="1" applyProtection="1">
      <alignment horizontal="center"/>
    </xf>
    <xf numFmtId="169" fontId="30" fillId="0" borderId="18" xfId="2" applyNumberFormat="1" applyFont="1" applyFill="1" applyBorder="1"/>
    <xf numFmtId="49" fontId="28" fillId="0" borderId="0" xfId="14" applyNumberFormat="1" applyFont="1" applyFill="1" applyBorder="1" applyAlignment="1" applyProtection="1">
      <alignment horizontal="center"/>
    </xf>
    <xf numFmtId="37" fontId="28" fillId="0" borderId="34" xfId="14" applyNumberFormat="1" applyFont="1" applyFill="1" applyBorder="1" applyAlignment="1" applyProtection="1">
      <alignment horizontal="center"/>
    </xf>
    <xf numFmtId="169" fontId="31" fillId="0" borderId="35" xfId="2" applyNumberFormat="1" applyFont="1" applyFill="1" applyBorder="1"/>
    <xf numFmtId="169" fontId="31" fillId="0" borderId="34" xfId="2" applyNumberFormat="1" applyFont="1" applyFill="1" applyBorder="1"/>
    <xf numFmtId="169" fontId="31" fillId="0" borderId="0" xfId="2" applyNumberFormat="1" applyFont="1" applyFill="1" applyBorder="1"/>
    <xf numFmtId="37" fontId="28" fillId="0" borderId="0" xfId="14" quotePrefix="1" applyNumberFormat="1" applyFont="1" applyBorder="1" applyAlignment="1" applyProtection="1">
      <alignment horizontal="right"/>
    </xf>
    <xf numFmtId="39" fontId="32" fillId="0" borderId="0" xfId="14" applyNumberFormat="1" applyFont="1" applyAlignment="1" applyProtection="1">
      <alignment horizontal="center"/>
    </xf>
    <xf numFmtId="39" fontId="28" fillId="0" borderId="0" xfId="14" applyNumberFormat="1" applyFont="1" applyProtection="1"/>
    <xf numFmtId="37" fontId="28" fillId="14" borderId="0" xfId="14" applyFont="1" applyFill="1" applyBorder="1" applyAlignment="1" applyProtection="1">
      <alignment horizontal="left"/>
    </xf>
    <xf numFmtId="0" fontId="28" fillId="0" borderId="1" xfId="0" applyFont="1" applyBorder="1" applyAlignment="1">
      <alignment horizontal="center"/>
    </xf>
    <xf numFmtId="169" fontId="30" fillId="0" borderId="1" xfId="2" applyNumberFormat="1" applyFont="1" applyFill="1" applyBorder="1" applyAlignment="1">
      <alignment horizontal="right"/>
    </xf>
    <xf numFmtId="169" fontId="30" fillId="0" borderId="1" xfId="1" applyNumberFormat="1" applyFont="1" applyFill="1" applyBorder="1" applyAlignment="1">
      <alignment horizontal="right"/>
    </xf>
    <xf numFmtId="169" fontId="30" fillId="0" borderId="1" xfId="0" applyNumberFormat="1" applyFont="1" applyFill="1" applyBorder="1" applyAlignment="1">
      <alignment horizontal="right"/>
    </xf>
    <xf numFmtId="37" fontId="28" fillId="14" borderId="0" xfId="14" applyNumberFormat="1" applyFont="1" applyFill="1" applyAlignment="1" applyProtection="1">
      <alignment horizontal="center"/>
    </xf>
    <xf numFmtId="39" fontId="28" fillId="14" borderId="0" xfId="14" applyNumberFormat="1" applyFont="1" applyFill="1" applyProtection="1"/>
    <xf numFmtId="9" fontId="28" fillId="0" borderId="1" xfId="34" applyFont="1" applyBorder="1" applyAlignment="1">
      <alignment horizontal="center"/>
    </xf>
    <xf numFmtId="169" fontId="30" fillId="0" borderId="8" xfId="1" applyNumberFormat="1" applyFont="1" applyFill="1" applyBorder="1" applyAlignment="1">
      <alignment horizontal="center"/>
    </xf>
    <xf numFmtId="169" fontId="30" fillId="0" borderId="1" xfId="1" applyNumberFormat="1" applyFont="1" applyFill="1" applyBorder="1" applyAlignment="1">
      <alignment horizontal="center"/>
    </xf>
    <xf numFmtId="164" fontId="28" fillId="0" borderId="0" xfId="14" quotePrefix="1" applyNumberFormat="1" applyFont="1" applyAlignment="1" applyProtection="1">
      <alignment horizontal="center"/>
    </xf>
    <xf numFmtId="169" fontId="28" fillId="0" borderId="1" xfId="0" applyNumberFormat="1" applyFont="1" applyFill="1" applyBorder="1" applyAlignment="1">
      <alignment horizontal="center"/>
    </xf>
    <xf numFmtId="169" fontId="33" fillId="0" borderId="1" xfId="1" applyNumberFormat="1" applyFont="1" applyFill="1" applyBorder="1" applyAlignment="1">
      <alignment horizontal="center"/>
    </xf>
    <xf numFmtId="37" fontId="28" fillId="0" borderId="0" xfId="14" applyNumberFormat="1" applyFont="1" applyAlignment="1" applyProtection="1">
      <alignment horizontal="center"/>
    </xf>
    <xf numFmtId="165" fontId="28" fillId="0" borderId="0" xfId="14" applyNumberFormat="1" applyFont="1" applyAlignment="1" applyProtection="1">
      <alignment horizontal="center"/>
    </xf>
    <xf numFmtId="165" fontId="28" fillId="14" borderId="0" xfId="14" applyNumberFormat="1" applyFont="1" applyFill="1" applyAlignment="1" applyProtection="1">
      <alignment horizontal="center"/>
    </xf>
    <xf numFmtId="164" fontId="28" fillId="14" borderId="0" xfId="14" applyNumberFormat="1" applyFont="1" applyFill="1" applyProtection="1"/>
    <xf numFmtId="169" fontId="28" fillId="0" borderId="1" xfId="1" applyNumberFormat="1" applyFont="1" applyFill="1" applyBorder="1" applyAlignment="1">
      <alignment horizontal="center"/>
    </xf>
    <xf numFmtId="37" fontId="28" fillId="9" borderId="0" xfId="14" applyFont="1" applyFill="1" applyBorder="1" applyAlignment="1" applyProtection="1">
      <alignment horizontal="left"/>
    </xf>
    <xf numFmtId="37" fontId="28" fillId="9" borderId="0" xfId="14" applyFont="1" applyFill="1" applyAlignment="1">
      <alignment horizontal="center"/>
    </xf>
    <xf numFmtId="39" fontId="28" fillId="9" borderId="0" xfId="14" applyNumberFormat="1" applyFont="1" applyFill="1" applyProtection="1"/>
    <xf numFmtId="37" fontId="28" fillId="9" borderId="0" xfId="14" applyFont="1" applyFill="1"/>
    <xf numFmtId="39" fontId="28" fillId="0" borderId="0" xfId="14" applyNumberFormat="1" applyFont="1" applyAlignment="1" applyProtection="1">
      <alignment horizontal="center"/>
    </xf>
    <xf numFmtId="37" fontId="28" fillId="9" borderId="0" xfId="14" quotePrefix="1" applyFont="1" applyFill="1" applyAlignment="1">
      <alignment horizontal="center"/>
    </xf>
    <xf numFmtId="169" fontId="28" fillId="0" borderId="0" xfId="0" applyNumberFormat="1" applyFont="1" applyFill="1" applyAlignment="1">
      <alignment horizontal="center"/>
    </xf>
    <xf numFmtId="169" fontId="28" fillId="0" borderId="1" xfId="1" applyNumberFormat="1" applyFont="1" applyFill="1" applyBorder="1" applyAlignment="1">
      <alignment horizontal="right"/>
    </xf>
    <xf numFmtId="169" fontId="28" fillId="0" borderId="1" xfId="0" applyNumberFormat="1" applyFont="1" applyFill="1" applyBorder="1" applyAlignment="1">
      <alignment horizontal="right"/>
    </xf>
    <xf numFmtId="37" fontId="28" fillId="0" borderId="0" xfId="14" applyFont="1" applyFill="1"/>
    <xf numFmtId="37" fontId="28" fillId="0" borderId="34" xfId="14" applyFont="1" applyFill="1" applyBorder="1" applyAlignment="1" applyProtection="1">
      <alignment horizontal="center"/>
    </xf>
    <xf numFmtId="169" fontId="31" fillId="0" borderId="34" xfId="14" applyNumberFormat="1" applyFont="1" applyFill="1" applyBorder="1" applyAlignment="1" applyProtection="1">
      <alignment horizontal="right"/>
    </xf>
    <xf numFmtId="37" fontId="28" fillId="0" borderId="0" xfId="14" applyFont="1" applyFill="1" applyBorder="1" applyAlignment="1" applyProtection="1">
      <alignment horizontal="center"/>
    </xf>
    <xf numFmtId="169" fontId="31" fillId="0" borderId="0" xfId="14" applyNumberFormat="1" applyFont="1" applyFill="1" applyBorder="1" applyAlignment="1" applyProtection="1">
      <alignment horizontal="right"/>
    </xf>
    <xf numFmtId="37" fontId="29" fillId="0" borderId="0" xfId="14" applyFont="1" applyFill="1" applyBorder="1" applyAlignment="1" applyProtection="1">
      <alignment horizontal="left"/>
    </xf>
    <xf numFmtId="169" fontId="29" fillId="0" borderId="0" xfId="14" applyNumberFormat="1" applyFont="1" applyFill="1" applyBorder="1" applyAlignment="1" applyProtection="1">
      <alignment horizontal="left"/>
    </xf>
    <xf numFmtId="37" fontId="34" fillId="0" borderId="0" xfId="14" applyFont="1"/>
    <xf numFmtId="0" fontId="28" fillId="0" borderId="1" xfId="0" applyFont="1" applyFill="1" applyBorder="1" applyAlignment="1">
      <alignment horizontal="center"/>
    </xf>
    <xf numFmtId="169" fontId="35" fillId="6" borderId="1" xfId="1" applyNumberFormat="1" applyFont="1" applyFill="1" applyBorder="1" applyAlignment="1">
      <alignment horizontal="right"/>
    </xf>
    <xf numFmtId="37" fontId="29" fillId="0" borderId="0" xfId="14" applyFont="1"/>
    <xf numFmtId="9" fontId="28" fillId="0" borderId="1" xfId="34" applyFont="1" applyFill="1" applyBorder="1" applyAlignment="1">
      <alignment horizontal="center"/>
    </xf>
    <xf numFmtId="41" fontId="29" fillId="0" borderId="0" xfId="14" applyNumberFormat="1" applyFont="1" applyProtection="1"/>
    <xf numFmtId="169" fontId="33" fillId="6" borderId="1" xfId="1" applyNumberFormat="1" applyFont="1" applyFill="1" applyBorder="1" applyAlignment="1">
      <alignment horizontal="center"/>
    </xf>
    <xf numFmtId="37" fontId="28" fillId="0" borderId="0" xfId="14" applyFont="1" applyFill="1" applyAlignment="1" applyProtection="1">
      <alignment horizontal="left"/>
    </xf>
    <xf numFmtId="169" fontId="31" fillId="0" borderId="34" xfId="0" applyNumberFormat="1" applyFont="1" applyFill="1" applyBorder="1" applyAlignment="1">
      <alignment horizontal="right"/>
    </xf>
    <xf numFmtId="169" fontId="31" fillId="0" borderId="0" xfId="0" applyNumberFormat="1" applyFont="1" applyFill="1" applyBorder="1" applyAlignment="1">
      <alignment horizontal="right"/>
    </xf>
    <xf numFmtId="0" fontId="28" fillId="0" borderId="0" xfId="0" applyFont="1" applyFill="1" applyBorder="1"/>
    <xf numFmtId="169" fontId="28" fillId="0" borderId="0" xfId="0" applyNumberFormat="1" applyFont="1" applyBorder="1" applyAlignment="1">
      <alignment horizontal="right"/>
    </xf>
    <xf numFmtId="37" fontId="31" fillId="0" borderId="34" xfId="14" applyFont="1" applyFill="1" applyBorder="1" applyAlignment="1" applyProtection="1">
      <alignment horizontal="right"/>
    </xf>
    <xf numFmtId="37" fontId="31" fillId="0" borderId="0" xfId="14" applyFont="1" applyFill="1" applyBorder="1" applyAlignment="1" applyProtection="1">
      <alignment horizontal="right"/>
    </xf>
    <xf numFmtId="49" fontId="28" fillId="0" borderId="0" xfId="14" applyNumberFormat="1" applyFont="1"/>
    <xf numFmtId="165" fontId="28" fillId="0" borderId="0" xfId="14" applyNumberFormat="1" applyFont="1" applyProtection="1"/>
    <xf numFmtId="37" fontId="28" fillId="0" borderId="0" xfId="14" applyNumberFormat="1" applyFont="1" applyProtection="1"/>
    <xf numFmtId="37" fontId="28" fillId="0" borderId="0" xfId="14" applyNumberFormat="1" applyFont="1" applyBorder="1" applyProtection="1"/>
    <xf numFmtId="49" fontId="28" fillId="0" borderId="0" xfId="14" applyNumberFormat="1" applyFont="1" applyAlignment="1">
      <alignment horizontal="center"/>
    </xf>
    <xf numFmtId="37" fontId="28" fillId="0" borderId="0" xfId="14" applyFont="1" applyAlignment="1" applyProtection="1"/>
    <xf numFmtId="37" fontId="28" fillId="0" borderId="0" xfId="14" applyFont="1" applyAlignment="1" applyProtection="1">
      <alignment horizontal="left"/>
    </xf>
    <xf numFmtId="0" fontId="28" fillId="0" borderId="0" xfId="0" applyFont="1"/>
    <xf numFmtId="165" fontId="28" fillId="0" borderId="0" xfId="14" applyNumberFormat="1" applyFont="1" applyFill="1" applyProtection="1"/>
    <xf numFmtId="37" fontId="28" fillId="0" borderId="0" xfId="14" applyNumberFormat="1" applyFont="1" applyFill="1" applyBorder="1" applyProtection="1"/>
    <xf numFmtId="169" fontId="28" fillId="0" borderId="0" xfId="1" applyNumberFormat="1" applyFont="1" applyFill="1" applyBorder="1" applyProtection="1">
      <protection locked="0"/>
    </xf>
    <xf numFmtId="37" fontId="28" fillId="0" borderId="0" xfId="14" applyFont="1" applyFill="1" applyBorder="1" applyProtection="1"/>
    <xf numFmtId="37" fontId="28" fillId="0" borderId="0" xfId="14" applyFont="1" applyBorder="1" applyProtection="1"/>
    <xf numFmtId="37" fontId="28" fillId="0" borderId="0" xfId="14" applyFont="1" applyAlignment="1"/>
    <xf numFmtId="37" fontId="28" fillId="0" borderId="0" xfId="14" applyFont="1" applyFill="1" applyBorder="1"/>
    <xf numFmtId="37" fontId="28" fillId="0" borderId="0" xfId="14" applyFont="1" applyBorder="1" applyAlignment="1">
      <alignment horizontal="center"/>
    </xf>
    <xf numFmtId="37" fontId="28" fillId="0" borderId="0" xfId="14" applyFont="1" applyAlignment="1">
      <alignment horizontal="left" indent="2"/>
    </xf>
    <xf numFmtId="37" fontId="28" fillId="0" borderId="0" xfId="14" applyFont="1" applyProtection="1"/>
    <xf numFmtId="169" fontId="28" fillId="0" borderId="0" xfId="14" applyNumberFormat="1" applyFont="1" applyFill="1" applyBorder="1" applyProtection="1"/>
    <xf numFmtId="169" fontId="31" fillId="0" borderId="0" xfId="14" applyNumberFormat="1" applyFont="1" applyBorder="1" applyAlignment="1" applyProtection="1"/>
    <xf numFmtId="0" fontId="28" fillId="0" borderId="0" xfId="0" applyFont="1" applyBorder="1"/>
    <xf numFmtId="169" fontId="28" fillId="0" borderId="0" xfId="1" applyNumberFormat="1" applyFont="1" applyBorder="1"/>
    <xf numFmtId="0" fontId="29" fillId="7" borderId="0" xfId="0" applyFont="1" applyFill="1" applyBorder="1" applyAlignment="1">
      <alignment horizontal="right"/>
    </xf>
    <xf numFmtId="169" fontId="29" fillId="7" borderId="0" xfId="1" applyNumberFormat="1" applyFont="1" applyFill="1" applyBorder="1" applyAlignment="1" applyProtection="1">
      <alignment horizontal="center"/>
    </xf>
    <xf numFmtId="37" fontId="29" fillId="7" borderId="0" xfId="14" applyFont="1" applyFill="1" applyBorder="1" applyAlignment="1" applyProtection="1">
      <alignment horizontal="left"/>
    </xf>
    <xf numFmtId="37" fontId="28" fillId="7" borderId="0" xfId="14" applyFont="1" applyFill="1" applyBorder="1"/>
    <xf numFmtId="37" fontId="28" fillId="0" borderId="0" xfId="14" applyFont="1" applyBorder="1" applyAlignment="1">
      <alignment horizontal="left" indent="1"/>
    </xf>
    <xf numFmtId="37" fontId="29" fillId="7" borderId="0" xfId="14" applyFont="1" applyFill="1" applyBorder="1" applyAlignment="1">
      <alignment horizontal="right"/>
    </xf>
    <xf numFmtId="169" fontId="29" fillId="7" borderId="0" xfId="1" applyNumberFormat="1" applyFont="1" applyFill="1" applyBorder="1" applyAlignment="1">
      <alignment horizontal="right"/>
    </xf>
    <xf numFmtId="37" fontId="36" fillId="0" borderId="0" xfId="14" applyFont="1" applyBorder="1"/>
    <xf numFmtId="37" fontId="36" fillId="0" borderId="0" xfId="14" applyFont="1" applyAlignment="1">
      <alignment horizontal="center"/>
    </xf>
    <xf numFmtId="169" fontId="35" fillId="0" borderId="0" xfId="1" applyNumberFormat="1" applyFont="1" applyFill="1" applyBorder="1" applyAlignment="1">
      <alignment horizontal="right"/>
    </xf>
    <xf numFmtId="0" fontId="37" fillId="0" borderId="0" xfId="0" applyFont="1"/>
    <xf numFmtId="0" fontId="38" fillId="0" borderId="0" xfId="0" applyFont="1" applyAlignment="1">
      <alignment horizontal="center"/>
    </xf>
    <xf numFmtId="0" fontId="38" fillId="0" borderId="0" xfId="0" applyFont="1"/>
    <xf numFmtId="0" fontId="29" fillId="0" borderId="0" xfId="0" applyFont="1" applyAlignment="1"/>
    <xf numFmtId="37" fontId="29" fillId="0" borderId="0" xfId="14" applyFont="1" applyAlignment="1">
      <alignment horizontal="center"/>
    </xf>
    <xf numFmtId="37" fontId="29" fillId="0" borderId="0" xfId="14" quotePrefix="1" applyFont="1" applyAlignment="1">
      <alignment horizontal="center"/>
    </xf>
    <xf numFmtId="0" fontId="40" fillId="0" borderId="22" xfId="0" applyFont="1" applyBorder="1"/>
    <xf numFmtId="0" fontId="28" fillId="0" borderId="18" xfId="0" applyFont="1" applyBorder="1"/>
    <xf numFmtId="0" fontId="40" fillId="0" borderId="1" xfId="0" applyFont="1" applyBorder="1" applyAlignment="1">
      <alignment horizontal="center"/>
    </xf>
    <xf numFmtId="0" fontId="28" fillId="0" borderId="22" xfId="0" applyFont="1" applyBorder="1"/>
    <xf numFmtId="169" fontId="33" fillId="9" borderId="1" xfId="1" applyNumberFormat="1" applyFont="1" applyFill="1" applyBorder="1"/>
    <xf numFmtId="169" fontId="28" fillId="9" borderId="1" xfId="1" applyNumberFormat="1" applyFont="1" applyFill="1" applyBorder="1"/>
    <xf numFmtId="169" fontId="30" fillId="9" borderId="1" xfId="1" applyNumberFormat="1" applyFont="1" applyFill="1" applyBorder="1"/>
    <xf numFmtId="169" fontId="28" fillId="0" borderId="1" xfId="1" applyNumberFormat="1" applyFont="1" applyFill="1" applyBorder="1"/>
    <xf numFmtId="169" fontId="28" fillId="15" borderId="1" xfId="1" applyNumberFormat="1" applyFont="1" applyFill="1" applyBorder="1"/>
    <xf numFmtId="169" fontId="30" fillId="0" borderId="1" xfId="1" applyNumberFormat="1" applyFont="1" applyFill="1" applyBorder="1"/>
    <xf numFmtId="0" fontId="29" fillId="0" borderId="0" xfId="0" applyFont="1"/>
    <xf numFmtId="169" fontId="28" fillId="0" borderId="1" xfId="1" applyNumberFormat="1" applyFont="1" applyBorder="1"/>
    <xf numFmtId="0" fontId="40" fillId="0" borderId="36" xfId="0" applyFont="1" applyBorder="1"/>
    <xf numFmtId="0" fontId="28" fillId="0" borderId="35" xfId="0" applyFont="1" applyBorder="1"/>
    <xf numFmtId="169" fontId="30" fillId="0" borderId="34" xfId="1" applyNumberFormat="1" applyFont="1" applyBorder="1"/>
    <xf numFmtId="37" fontId="41" fillId="0" borderId="0" xfId="14" applyFont="1" applyAlignment="1">
      <alignment horizontal="left"/>
    </xf>
    <xf numFmtId="169" fontId="42" fillId="0" borderId="0" xfId="0" applyNumberFormat="1" applyFont="1" applyAlignment="1">
      <alignment vertical="top"/>
    </xf>
    <xf numFmtId="169" fontId="42" fillId="0" borderId="0" xfId="0" applyNumberFormat="1" applyFont="1" applyProtection="1"/>
    <xf numFmtId="169" fontId="42" fillId="0" borderId="0" xfId="0" applyNumberFormat="1" applyFont="1"/>
    <xf numFmtId="169" fontId="43" fillId="0" borderId="0" xfId="0" applyNumberFormat="1" applyFont="1" applyAlignment="1" applyProtection="1">
      <alignment horizontal="left"/>
    </xf>
    <xf numFmtId="169" fontId="43" fillId="0" borderId="0" xfId="0" applyNumberFormat="1" applyFont="1"/>
    <xf numFmtId="169" fontId="43" fillId="0" borderId="0" xfId="0" applyNumberFormat="1" applyFont="1" applyAlignment="1">
      <alignment horizontal="right"/>
    </xf>
    <xf numFmtId="169" fontId="42" fillId="0" borderId="0" xfId="0" applyNumberFormat="1" applyFont="1" applyAlignment="1" applyProtection="1">
      <alignment horizontal="left"/>
    </xf>
    <xf numFmtId="169" fontId="42" fillId="0" borderId="0" xfId="0" applyNumberFormat="1" applyFont="1" applyAlignment="1" applyProtection="1">
      <alignment horizontal="fill"/>
    </xf>
    <xf numFmtId="169" fontId="43" fillId="0" borderId="1" xfId="0" applyNumberFormat="1" applyFont="1" applyBorder="1" applyAlignment="1" applyProtection="1">
      <alignment horizontal="center"/>
    </xf>
    <xf numFmtId="169" fontId="43" fillId="0" borderId="18" xfId="0" applyNumberFormat="1" applyFont="1" applyBorder="1" applyAlignment="1" applyProtection="1">
      <alignment horizontal="center"/>
    </xf>
    <xf numFmtId="169" fontId="43" fillId="0" borderId="1" xfId="0" applyNumberFormat="1" applyFont="1" applyBorder="1" applyAlignment="1">
      <alignment horizontal="center"/>
    </xf>
    <xf numFmtId="169" fontId="42" fillId="0" borderId="7" xfId="0" applyNumberFormat="1" applyFont="1" applyBorder="1" applyAlignment="1" applyProtection="1">
      <alignment horizontal="left"/>
    </xf>
    <xf numFmtId="169" fontId="43" fillId="0" borderId="1" xfId="0" quotePrefix="1" applyNumberFormat="1" applyFont="1" applyBorder="1" applyAlignment="1" applyProtection="1">
      <alignment horizontal="center"/>
    </xf>
    <xf numFmtId="169" fontId="42" fillId="0" borderId="0" xfId="0" applyNumberFormat="1" applyFont="1" applyAlignment="1">
      <alignment horizontal="center" vertical="top"/>
    </xf>
    <xf numFmtId="169" fontId="42" fillId="0" borderId="1" xfId="0" applyNumberFormat="1" applyFont="1" applyBorder="1" applyAlignment="1">
      <alignment vertical="top" wrapText="1"/>
    </xf>
    <xf numFmtId="169" fontId="44" fillId="0" borderId="1" xfId="2" applyNumberFormat="1" applyFont="1" applyBorder="1" applyAlignment="1" applyProtection="1">
      <alignment horizontal="right" vertical="center"/>
    </xf>
    <xf numFmtId="169" fontId="44" fillId="0" borderId="1" xfId="2" applyNumberFormat="1" applyFont="1" applyFill="1" applyBorder="1" applyAlignment="1" applyProtection="1">
      <alignment horizontal="right" vertical="center"/>
    </xf>
    <xf numFmtId="169" fontId="42" fillId="0" borderId="8" xfId="0" applyNumberFormat="1" applyFont="1" applyBorder="1" applyAlignment="1">
      <alignment vertical="top" wrapText="1"/>
    </xf>
    <xf numFmtId="10" fontId="44" fillId="0" borderId="1" xfId="34" applyNumberFormat="1" applyFont="1" applyBorder="1" applyAlignment="1" applyProtection="1">
      <alignment horizontal="center" vertical="center"/>
    </xf>
    <xf numFmtId="10" fontId="42" fillId="0" borderId="0" xfId="34" applyNumberFormat="1" applyFont="1"/>
    <xf numFmtId="169" fontId="42" fillId="0" borderId="5" xfId="0" applyNumberFormat="1" applyFont="1" applyBorder="1" applyAlignment="1">
      <alignment vertical="center" wrapText="1"/>
    </xf>
    <xf numFmtId="169" fontId="42" fillId="0" borderId="1" xfId="0" applyNumberFormat="1" applyFont="1" applyBorder="1" applyAlignment="1">
      <alignment vertical="center" wrapText="1"/>
    </xf>
    <xf numFmtId="169" fontId="44" fillId="0" borderId="1" xfId="0" applyNumberFormat="1" applyFont="1" applyBorder="1" applyAlignment="1">
      <alignment vertical="center"/>
    </xf>
    <xf numFmtId="169" fontId="44" fillId="0" borderId="1" xfId="2" quotePrefix="1" applyNumberFormat="1" applyFont="1" applyFill="1" applyBorder="1" applyAlignment="1" applyProtection="1">
      <alignment horizontal="right" vertical="center"/>
    </xf>
    <xf numFmtId="169" fontId="44" fillId="0" borderId="1" xfId="1" quotePrefix="1" applyNumberFormat="1" applyFont="1" applyFill="1" applyBorder="1" applyAlignment="1" applyProtection="1">
      <alignment horizontal="right" vertical="center"/>
    </xf>
    <xf numFmtId="169" fontId="45" fillId="0" borderId="0" xfId="0" applyNumberFormat="1" applyFont="1" applyAlignment="1">
      <alignment vertical="center" wrapText="1"/>
    </xf>
    <xf numFmtId="169" fontId="42" fillId="0" borderId="1" xfId="2" applyNumberFormat="1" applyFont="1" applyBorder="1" applyAlignment="1" applyProtection="1">
      <alignment horizontal="center" vertical="center"/>
    </xf>
    <xf numFmtId="169" fontId="46" fillId="0" borderId="1" xfId="2" quotePrefix="1" applyNumberFormat="1" applyFont="1" applyFill="1" applyBorder="1" applyAlignment="1" applyProtection="1">
      <alignment horizontal="right" vertical="center"/>
    </xf>
    <xf numFmtId="169" fontId="44" fillId="0" borderId="1" xfId="2" quotePrefix="1" applyNumberFormat="1" applyFont="1" applyFill="1" applyBorder="1" applyAlignment="1" applyProtection="1">
      <alignment horizontal="right" vertical="top"/>
    </xf>
    <xf numFmtId="169" fontId="44" fillId="0" borderId="1" xfId="1" applyNumberFormat="1" applyFont="1" applyBorder="1" applyAlignment="1" applyProtection="1">
      <alignment horizontal="right" vertical="center"/>
    </xf>
    <xf numFmtId="169" fontId="44" fillId="0" borderId="1" xfId="1" applyNumberFormat="1" applyFont="1" applyFill="1" applyBorder="1" applyAlignment="1" applyProtection="1">
      <alignment horizontal="right" vertical="center"/>
    </xf>
    <xf numFmtId="169" fontId="44" fillId="0" borderId="1" xfId="1" applyNumberFormat="1" applyFont="1" applyBorder="1" applyAlignment="1" applyProtection="1">
      <alignment horizontal="center" vertical="center"/>
    </xf>
    <xf numFmtId="169" fontId="42" fillId="0" borderId="0" xfId="1" applyNumberFormat="1" applyFont="1"/>
    <xf numFmtId="169" fontId="42" fillId="0" borderId="1" xfId="1" applyNumberFormat="1" applyFont="1" applyBorder="1" applyAlignment="1" applyProtection="1">
      <alignment horizontal="center" vertical="center"/>
    </xf>
    <xf numFmtId="169" fontId="42" fillId="0" borderId="0" xfId="0" applyNumberFormat="1" applyFont="1" applyAlignment="1">
      <alignment horizontal="center" vertical="center"/>
    </xf>
    <xf numFmtId="169" fontId="42" fillId="0" borderId="1" xfId="0" applyNumberFormat="1" applyFont="1" applyFill="1" applyBorder="1" applyAlignment="1">
      <alignment vertical="center" wrapText="1"/>
    </xf>
    <xf numFmtId="169" fontId="42" fillId="0" borderId="1" xfId="0" applyNumberFormat="1" applyFont="1" applyFill="1" applyBorder="1" applyAlignment="1" applyProtection="1">
      <alignment horizontal="center" vertical="center"/>
    </xf>
    <xf numFmtId="169" fontId="42" fillId="0" borderId="1" xfId="1" applyNumberFormat="1" applyFont="1" applyFill="1" applyBorder="1" applyAlignment="1" applyProtection="1">
      <alignment horizontal="center" vertical="center"/>
    </xf>
    <xf numFmtId="169" fontId="46" fillId="0" borderId="1" xfId="1" quotePrefix="1" applyNumberFormat="1" applyFont="1" applyFill="1" applyBorder="1" applyAlignment="1" applyProtection="1">
      <alignment horizontal="center" vertical="center"/>
    </xf>
    <xf numFmtId="169" fontId="44" fillId="0" borderId="1" xfId="1" applyNumberFormat="1" applyFont="1" applyFill="1" applyBorder="1" applyAlignment="1" applyProtection="1">
      <alignment horizontal="center" vertical="center"/>
    </xf>
    <xf numFmtId="169" fontId="42" fillId="0" borderId="1" xfId="0" applyNumberFormat="1" applyFont="1" applyBorder="1" applyAlignment="1" applyProtection="1">
      <alignment horizontal="center" vertical="center"/>
    </xf>
    <xf numFmtId="169" fontId="42" fillId="0" borderId="0" xfId="1" applyNumberFormat="1" applyFont="1" applyFill="1"/>
    <xf numFmtId="169" fontId="42" fillId="0" borderId="0" xfId="0" applyNumberFormat="1" applyFont="1" applyFill="1"/>
    <xf numFmtId="169" fontId="45" fillId="0" borderId="0" xfId="1" applyNumberFormat="1" applyFont="1" applyAlignment="1">
      <alignment vertical="top" wrapText="1"/>
    </xf>
    <xf numFmtId="169" fontId="44" fillId="0" borderId="1" xfId="1" quotePrefix="1" applyNumberFormat="1" applyFont="1" applyBorder="1" applyAlignment="1" applyProtection="1">
      <alignment horizontal="right" vertical="center"/>
    </xf>
    <xf numFmtId="169" fontId="42" fillId="0" borderId="1" xfId="0" applyNumberFormat="1" applyFont="1" applyFill="1" applyBorder="1" applyAlignment="1" applyProtection="1">
      <alignment horizontal="right" vertical="center"/>
    </xf>
    <xf numFmtId="169" fontId="46" fillId="0" borderId="1" xfId="0" applyNumberFormat="1" applyFont="1" applyFill="1" applyBorder="1" applyAlignment="1" applyProtection="1">
      <alignment horizontal="center" vertical="center"/>
    </xf>
    <xf numFmtId="169" fontId="42" fillId="0" borderId="0" xfId="0" quotePrefix="1" applyNumberFormat="1" applyFont="1" applyAlignment="1">
      <alignment horizontal="center" vertical="center"/>
    </xf>
    <xf numFmtId="169" fontId="45" fillId="0" borderId="0" xfId="0" applyNumberFormat="1" applyFont="1" applyAlignment="1">
      <alignment vertical="top" wrapText="1"/>
    </xf>
    <xf numFmtId="169" fontId="42" fillId="0" borderId="1" xfId="1" applyNumberFormat="1" applyFont="1" applyFill="1" applyBorder="1" applyAlignment="1" applyProtection="1">
      <alignment horizontal="right" vertical="center"/>
    </xf>
    <xf numFmtId="169" fontId="47" fillId="0" borderId="0" xfId="0" applyNumberFormat="1" applyFont="1" applyFill="1"/>
    <xf numFmtId="169" fontId="42" fillId="0" borderId="1" xfId="0" applyNumberFormat="1" applyFont="1" applyFill="1" applyBorder="1" applyAlignment="1">
      <alignment vertical="top" wrapText="1"/>
    </xf>
    <xf numFmtId="169" fontId="44" fillId="0" borderId="1" xfId="0" applyNumberFormat="1" applyFont="1" applyFill="1" applyBorder="1" applyAlignment="1" applyProtection="1">
      <alignment horizontal="center" vertical="center"/>
    </xf>
    <xf numFmtId="43" fontId="44" fillId="0" borderId="1" xfId="1" applyNumberFormat="1" applyFont="1" applyFill="1" applyBorder="1" applyAlignment="1" applyProtection="1">
      <alignment horizontal="right" vertical="center"/>
    </xf>
    <xf numFmtId="43" fontId="42" fillId="0" borderId="1" xfId="2" applyNumberFormat="1" applyFont="1" applyBorder="1" applyAlignment="1" applyProtection="1">
      <alignment horizontal="center" vertical="center"/>
    </xf>
    <xf numFmtId="43" fontId="44" fillId="0" borderId="1" xfId="1" quotePrefix="1" applyNumberFormat="1" applyFont="1" applyFill="1" applyBorder="1" applyAlignment="1" applyProtection="1">
      <alignment horizontal="right" vertical="center"/>
    </xf>
    <xf numFmtId="169" fontId="42" fillId="0" borderId="1" xfId="34" applyNumberFormat="1" applyFont="1" applyBorder="1" applyAlignment="1" applyProtection="1">
      <alignment horizontal="center" vertical="center"/>
    </xf>
    <xf numFmtId="169" fontId="42" fillId="0" borderId="0" xfId="34" applyNumberFormat="1" applyFont="1"/>
    <xf numFmtId="169" fontId="46" fillId="0" borderId="1" xfId="1" applyNumberFormat="1" applyFont="1" applyFill="1" applyBorder="1" applyAlignment="1" applyProtection="1">
      <alignment horizontal="center" vertical="center"/>
    </xf>
    <xf numFmtId="169" fontId="42" fillId="0" borderId="1" xfId="0" applyNumberFormat="1" applyFont="1" applyFill="1" applyBorder="1" applyAlignment="1">
      <alignment horizontal="left" vertical="top" wrapText="1"/>
    </xf>
    <xf numFmtId="169" fontId="42" fillId="6" borderId="1" xfId="1" applyNumberFormat="1" applyFont="1" applyFill="1" applyBorder="1" applyAlignment="1" applyProtection="1">
      <alignment horizontal="right" vertical="center"/>
    </xf>
    <xf numFmtId="169" fontId="42" fillId="0" borderId="0" xfId="0" applyNumberFormat="1" applyFont="1" applyBorder="1" applyAlignment="1" applyProtection="1">
      <alignment horizontal="center"/>
    </xf>
    <xf numFmtId="169" fontId="42" fillId="0" borderId="4" xfId="0" applyNumberFormat="1" applyFont="1" applyBorder="1" applyAlignment="1" applyProtection="1">
      <alignment horizontal="center"/>
    </xf>
    <xf numFmtId="169" fontId="42" fillId="0" borderId="11" xfId="0" applyNumberFormat="1" applyFont="1" applyBorder="1" applyAlignment="1" applyProtection="1">
      <alignment horizontal="center"/>
    </xf>
    <xf numFmtId="169" fontId="42" fillId="0" borderId="10" xfId="0" applyNumberFormat="1" applyFont="1" applyBorder="1" applyAlignment="1" applyProtection="1">
      <alignment horizontal="center"/>
    </xf>
    <xf numFmtId="169" fontId="42" fillId="0" borderId="8" xfId="0" applyNumberFormat="1" applyFont="1" applyBorder="1" applyAlignment="1" applyProtection="1">
      <alignment horizontal="center"/>
    </xf>
    <xf numFmtId="169" fontId="42" fillId="0" borderId="2" xfId="0" applyNumberFormat="1" applyFont="1" applyBorder="1" applyAlignment="1" applyProtection="1">
      <alignment horizontal="center"/>
    </xf>
    <xf numFmtId="0" fontId="29" fillId="0" borderId="0" xfId="15" applyFont="1" applyFill="1"/>
    <xf numFmtId="0" fontId="28" fillId="0" borderId="0" xfId="15" applyFont="1" applyFill="1"/>
    <xf numFmtId="0" fontId="29" fillId="0" borderId="0" xfId="15" applyFont="1" applyFill="1" applyAlignment="1" applyProtection="1">
      <alignment horizontal="right"/>
    </xf>
    <xf numFmtId="0" fontId="48" fillId="0" borderId="0" xfId="15" applyFont="1" applyFill="1" applyAlignment="1" applyProtection="1">
      <alignment horizontal="fill"/>
    </xf>
    <xf numFmtId="1" fontId="49" fillId="0" borderId="0" xfId="15" applyNumberFormat="1" applyFont="1" applyFill="1" applyAlignment="1" applyProtection="1">
      <alignment horizontal="right"/>
    </xf>
    <xf numFmtId="0" fontId="49" fillId="0" borderId="2" xfId="0" applyFont="1" applyFill="1" applyBorder="1" applyAlignment="1">
      <alignment horizontal="center"/>
    </xf>
    <xf numFmtId="0" fontId="49" fillId="0" borderId="2" xfId="0" applyFont="1" applyFill="1" applyBorder="1" applyAlignment="1"/>
    <xf numFmtId="0" fontId="49" fillId="0" borderId="0" xfId="15" applyFont="1" applyFill="1" applyAlignment="1" applyProtection="1">
      <alignment horizontal="right"/>
    </xf>
    <xf numFmtId="0" fontId="49" fillId="0" borderId="0" xfId="15" applyFont="1" applyFill="1" applyAlignment="1" applyProtection="1">
      <alignment horizontal="left"/>
    </xf>
    <xf numFmtId="0" fontId="49" fillId="0" borderId="0" xfId="15" applyFont="1" applyFill="1"/>
    <xf numFmtId="0" fontId="49" fillId="0" borderId="0" xfId="15" applyFont="1" applyFill="1" applyAlignment="1" applyProtection="1">
      <alignment horizontal="center"/>
    </xf>
    <xf numFmtId="0" fontId="49" fillId="0" borderId="2" xfId="15" applyFont="1" applyFill="1" applyBorder="1" applyAlignment="1" applyProtection="1">
      <alignment horizontal="center"/>
    </xf>
    <xf numFmtId="0" fontId="49" fillId="0" borderId="2" xfId="15" applyFont="1" applyFill="1" applyBorder="1" applyAlignment="1" applyProtection="1">
      <alignment horizontal="fill"/>
    </xf>
    <xf numFmtId="0" fontId="48" fillId="0" borderId="0" xfId="15" applyFont="1" applyFill="1"/>
    <xf numFmtId="0" fontId="29" fillId="0" borderId="1" xfId="15" applyFont="1" applyFill="1" applyBorder="1" applyAlignment="1" applyProtection="1">
      <alignment horizontal="left"/>
    </xf>
    <xf numFmtId="0" fontId="29" fillId="0" borderId="3" xfId="15" applyFont="1" applyFill="1" applyBorder="1" applyAlignment="1" applyProtection="1">
      <alignment horizontal="left"/>
    </xf>
    <xf numFmtId="0" fontId="29" fillId="0" borderId="3" xfId="15" applyFont="1" applyFill="1" applyBorder="1" applyAlignment="1" applyProtection="1">
      <alignment horizontal="center"/>
    </xf>
    <xf numFmtId="0" fontId="29" fillId="0" borderId="4" xfId="15" applyFont="1" applyFill="1" applyBorder="1" applyAlignment="1" applyProtection="1">
      <alignment horizontal="center"/>
    </xf>
    <xf numFmtId="0" fontId="29" fillId="0" borderId="6" xfId="15" applyFont="1" applyFill="1" applyBorder="1"/>
    <xf numFmtId="0" fontId="29" fillId="0" borderId="1" xfId="15" applyFont="1" applyFill="1" applyBorder="1" applyAlignment="1">
      <alignment horizontal="center"/>
    </xf>
    <xf numFmtId="0" fontId="29" fillId="0" borderId="18" xfId="15" quotePrefix="1" applyFont="1" applyFill="1" applyBorder="1" applyAlignment="1" applyProtection="1">
      <alignment horizontal="center"/>
    </xf>
    <xf numFmtId="0" fontId="29" fillId="0" borderId="18" xfId="15" applyFont="1" applyFill="1" applyBorder="1" applyAlignment="1" applyProtection="1">
      <alignment horizontal="center"/>
    </xf>
    <xf numFmtId="0" fontId="28" fillId="0" borderId="0" xfId="0" applyFont="1" applyFill="1"/>
    <xf numFmtId="49" fontId="29" fillId="0" borderId="1" xfId="15" applyNumberFormat="1" applyFont="1" applyFill="1" applyBorder="1" applyAlignment="1" applyProtection="1">
      <alignment horizontal="center" vertical="top" wrapText="1"/>
    </xf>
    <xf numFmtId="49" fontId="29" fillId="0" borderId="4" xfId="15" applyNumberFormat="1" applyFont="1" applyFill="1" applyBorder="1" applyAlignment="1" applyProtection="1">
      <alignment vertical="center" wrapText="1"/>
    </xf>
    <xf numFmtId="0" fontId="29" fillId="0" borderId="5" xfId="15" applyFont="1" applyFill="1" applyBorder="1" applyAlignment="1" applyProtection="1">
      <alignment horizontal="center"/>
    </xf>
    <xf numFmtId="169" fontId="31" fillId="0" borderId="1" xfId="15" applyNumberFormat="1" applyFont="1" applyFill="1" applyBorder="1"/>
    <xf numFmtId="49" fontId="29" fillId="0" borderId="1" xfId="15" applyNumberFormat="1" applyFont="1" applyFill="1" applyBorder="1" applyAlignment="1" applyProtection="1">
      <alignment vertical="center" wrapText="1"/>
    </xf>
    <xf numFmtId="10" fontId="29" fillId="6" borderId="1" xfId="34" applyNumberFormat="1" applyFont="1" applyFill="1" applyBorder="1" applyAlignment="1" applyProtection="1">
      <alignment horizontal="center"/>
    </xf>
    <xf numFmtId="10" fontId="31" fillId="0" borderId="1" xfId="34" applyNumberFormat="1" applyFont="1" applyFill="1" applyBorder="1"/>
    <xf numFmtId="169" fontId="31" fillId="0" borderId="1" xfId="1" applyNumberFormat="1" applyFont="1" applyFill="1" applyBorder="1" applyAlignment="1" applyProtection="1">
      <alignment horizontal="center"/>
    </xf>
    <xf numFmtId="0" fontId="29" fillId="0" borderId="0" xfId="15" applyFont="1" applyFill="1" applyBorder="1"/>
    <xf numFmtId="0" fontId="48" fillId="0" borderId="0" xfId="15" applyFont="1" applyFill="1" applyBorder="1" applyAlignment="1" applyProtection="1">
      <alignment horizontal="center"/>
    </xf>
    <xf numFmtId="169" fontId="31" fillId="0" borderId="2" xfId="15" applyNumberFormat="1" applyFont="1" applyFill="1" applyBorder="1" applyAlignment="1" applyProtection="1">
      <alignment horizontal="center"/>
    </xf>
    <xf numFmtId="0" fontId="29" fillId="0" borderId="1" xfId="15" applyFont="1" applyFill="1" applyBorder="1" applyAlignment="1" applyProtection="1">
      <alignment horizontal="center"/>
    </xf>
    <xf numFmtId="169" fontId="29" fillId="0" borderId="1" xfId="1" applyNumberFormat="1" applyFont="1" applyFill="1" applyBorder="1" applyAlignment="1">
      <alignment horizontal="center"/>
    </xf>
    <xf numFmtId="169" fontId="31" fillId="0" borderId="1" xfId="15" applyNumberFormat="1" applyFont="1" applyFill="1" applyBorder="1" applyAlignment="1" applyProtection="1">
      <alignment horizontal="center"/>
    </xf>
    <xf numFmtId="169" fontId="31" fillId="0" borderId="1" xfId="1" applyNumberFormat="1" applyFont="1" applyFill="1" applyBorder="1" applyAlignment="1">
      <alignment horizontal="center"/>
    </xf>
    <xf numFmtId="169" fontId="31" fillId="0" borderId="1" xfId="1" applyNumberFormat="1" applyFont="1" applyFill="1" applyBorder="1"/>
    <xf numFmtId="169" fontId="29" fillId="0" borderId="0" xfId="1" applyNumberFormat="1" applyFont="1" applyFill="1" applyBorder="1"/>
    <xf numFmtId="169" fontId="29" fillId="0" borderId="0" xfId="1" applyNumberFormat="1" applyFont="1" applyFill="1"/>
    <xf numFmtId="10" fontId="48" fillId="0" borderId="4" xfId="34" applyNumberFormat="1" applyFont="1" applyFill="1" applyBorder="1" applyAlignment="1">
      <alignment horizontal="center"/>
    </xf>
    <xf numFmtId="9" fontId="29" fillId="0" borderId="8" xfId="34" applyNumberFormat="1" applyFont="1" applyFill="1" applyBorder="1" applyAlignment="1">
      <alignment horizontal="center"/>
    </xf>
    <xf numFmtId="169" fontId="29" fillId="0" borderId="1" xfId="15" applyNumberFormat="1" applyFont="1" applyFill="1" applyBorder="1" applyAlignment="1">
      <alignment horizontal="center"/>
    </xf>
    <xf numFmtId="0" fontId="28" fillId="0" borderId="0" xfId="15" applyFont="1" applyFill="1" applyAlignment="1">
      <alignment vertical="top"/>
    </xf>
    <xf numFmtId="0" fontId="29" fillId="0" borderId="0" xfId="15" applyFont="1" applyAlignment="1">
      <alignment horizontal="center"/>
    </xf>
    <xf numFmtId="0" fontId="29" fillId="0" borderId="0" xfId="15" applyFont="1"/>
    <xf numFmtId="0" fontId="29" fillId="0" borderId="0" xfId="0" applyFont="1" applyFill="1"/>
    <xf numFmtId="0" fontId="49" fillId="0" borderId="0" xfId="16" applyFont="1" applyFill="1"/>
    <xf numFmtId="0" fontId="50" fillId="0" borderId="0" xfId="16" applyFont="1" applyFill="1" applyAlignment="1" applyProtection="1">
      <alignment horizontal="right"/>
    </xf>
    <xf numFmtId="0" fontId="48" fillId="0" borderId="0" xfId="16" applyFont="1" applyFill="1"/>
    <xf numFmtId="0" fontId="50" fillId="0" borderId="0" xfId="16" applyFont="1" applyFill="1"/>
    <xf numFmtId="0" fontId="41" fillId="0" borderId="0" xfId="16" applyFont="1" applyFill="1"/>
    <xf numFmtId="49" fontId="29" fillId="0" borderId="0" xfId="16" applyNumberFormat="1" applyFont="1" applyFill="1" applyAlignment="1" applyProtection="1">
      <alignment horizontal="left"/>
    </xf>
    <xf numFmtId="0" fontId="29" fillId="0" borderId="0" xfId="16" applyFont="1" applyFill="1"/>
    <xf numFmtId="49" fontId="29" fillId="0" borderId="0" xfId="16" applyNumberFormat="1" applyFont="1" applyFill="1" applyAlignment="1" applyProtection="1">
      <alignment horizontal="right" vertical="top"/>
    </xf>
    <xf numFmtId="0" fontId="29" fillId="0" borderId="0" xfId="16" applyFont="1" applyFill="1" applyAlignment="1">
      <alignment vertical="center"/>
    </xf>
    <xf numFmtId="49" fontId="29" fillId="0" borderId="0" xfId="3" applyNumberFormat="1" applyFont="1" applyFill="1"/>
    <xf numFmtId="0" fontId="29" fillId="0" borderId="0" xfId="3" applyFont="1" applyFill="1"/>
    <xf numFmtId="167" fontId="29" fillId="0" borderId="0" xfId="2" applyNumberFormat="1" applyFont="1" applyFill="1" applyBorder="1" applyAlignment="1">
      <alignment vertical="center"/>
    </xf>
    <xf numFmtId="167" fontId="31" fillId="0" borderId="1" xfId="16" applyNumberFormat="1" applyFont="1" applyFill="1" applyBorder="1" applyAlignment="1">
      <alignment vertical="center"/>
    </xf>
    <xf numFmtId="167" fontId="31" fillId="0" borderId="0" xfId="16" applyNumberFormat="1" applyFont="1" applyFill="1" applyBorder="1" applyAlignment="1">
      <alignment vertical="center"/>
    </xf>
    <xf numFmtId="0" fontId="29" fillId="0" borderId="0" xfId="16" applyFont="1" applyFill="1" applyAlignment="1" applyProtection="1">
      <alignment vertical="center" wrapText="1"/>
    </xf>
    <xf numFmtId="0" fontId="29" fillId="0" borderId="0" xfId="3" applyFont="1" applyFill="1" applyAlignment="1">
      <alignment vertical="center"/>
    </xf>
    <xf numFmtId="10" fontId="29" fillId="6" borderId="1" xfId="34" applyNumberFormat="1" applyFont="1" applyFill="1" applyBorder="1" applyAlignment="1" applyProtection="1">
      <alignment vertical="center"/>
      <protection locked="0"/>
    </xf>
    <xf numFmtId="10" fontId="29" fillId="0" borderId="0" xfId="34" applyNumberFormat="1" applyFont="1" applyFill="1" applyBorder="1" applyAlignment="1" applyProtection="1">
      <alignment vertical="center"/>
      <protection locked="0"/>
    </xf>
    <xf numFmtId="10" fontId="29" fillId="0" borderId="0" xfId="34" applyNumberFormat="1" applyFont="1" applyFill="1" applyBorder="1" applyAlignment="1" applyProtection="1">
      <alignment horizontal="right" vertical="center"/>
      <protection locked="0"/>
    </xf>
    <xf numFmtId="0" fontId="49" fillId="0" borderId="0" xfId="16" applyFont="1" applyFill="1" applyAlignment="1">
      <alignment vertical="center"/>
    </xf>
    <xf numFmtId="49" fontId="29" fillId="0" borderId="0" xfId="16" applyNumberFormat="1" applyFont="1" applyFill="1" applyAlignment="1" applyProtection="1">
      <alignment horizontal="right" vertical="center"/>
    </xf>
    <xf numFmtId="167" fontId="29" fillId="0" borderId="0" xfId="2" applyNumberFormat="1" applyFont="1" applyFill="1" applyBorder="1" applyAlignment="1" applyProtection="1">
      <alignment horizontal="center" vertical="center"/>
    </xf>
    <xf numFmtId="167" fontId="31" fillId="0" borderId="1" xfId="2" applyNumberFormat="1" applyFont="1" applyFill="1" applyBorder="1" applyAlignment="1" applyProtection="1">
      <alignment vertical="center"/>
    </xf>
    <xf numFmtId="167" fontId="31" fillId="0" borderId="0" xfId="2" applyNumberFormat="1" applyFont="1" applyFill="1" applyBorder="1" applyAlignment="1" applyProtection="1">
      <alignment vertical="center"/>
    </xf>
    <xf numFmtId="0" fontId="29" fillId="0" borderId="0" xfId="16" applyFont="1" applyFill="1" applyAlignment="1">
      <alignment horizontal="center" vertical="top"/>
    </xf>
    <xf numFmtId="0" fontId="29" fillId="0" borderId="0" xfId="16" applyFont="1" applyFill="1" applyBorder="1"/>
    <xf numFmtId="0" fontId="29" fillId="0" borderId="0" xfId="16" applyFont="1" applyFill="1" applyBorder="1" applyAlignment="1">
      <alignment vertical="center"/>
    </xf>
    <xf numFmtId="167" fontId="48" fillId="0" borderId="0" xfId="16" applyNumberFormat="1" applyFont="1" applyFill="1"/>
    <xf numFmtId="0" fontId="29" fillId="0" borderId="0" xfId="16" applyFont="1" applyFill="1" applyAlignment="1">
      <alignment vertical="center" wrapText="1"/>
    </xf>
    <xf numFmtId="49" fontId="29" fillId="0" borderId="0" xfId="16" applyNumberFormat="1" applyFont="1" applyFill="1" applyBorder="1"/>
    <xf numFmtId="0" fontId="29" fillId="0" borderId="0" xfId="16" applyFont="1" applyFill="1" applyAlignment="1">
      <alignment horizontal="center" vertical="center"/>
    </xf>
    <xf numFmtId="10" fontId="31" fillId="0" borderId="1" xfId="34" applyNumberFormat="1" applyFont="1" applyFill="1" applyBorder="1" applyAlignment="1" applyProtection="1">
      <alignment vertical="center"/>
      <protection locked="0"/>
    </xf>
    <xf numFmtId="10" fontId="31" fillId="0" borderId="0" xfId="34" applyNumberFormat="1" applyFont="1" applyFill="1" applyBorder="1" applyAlignment="1" applyProtection="1">
      <alignment vertical="center"/>
      <protection locked="0"/>
    </xf>
    <xf numFmtId="10" fontId="29" fillId="0" borderId="0" xfId="34" applyNumberFormat="1" applyFont="1" applyFill="1" applyBorder="1" applyAlignment="1" applyProtection="1">
      <alignment horizontal="center" vertical="center"/>
      <protection locked="0"/>
    </xf>
    <xf numFmtId="0" fontId="29" fillId="0" borderId="0" xfId="16" applyFont="1" applyFill="1" applyBorder="1" applyAlignment="1" applyProtection="1">
      <alignment horizontal="left"/>
    </xf>
    <xf numFmtId="167" fontId="29" fillId="0" borderId="0" xfId="2" applyNumberFormat="1" applyFont="1" applyFill="1" applyBorder="1" applyAlignment="1" applyProtection="1">
      <alignment horizontal="left" vertical="center"/>
    </xf>
    <xf numFmtId="0" fontId="29" fillId="0" borderId="0" xfId="16" applyFont="1" applyFill="1" applyBorder="1" applyAlignment="1">
      <alignment horizontal="center" vertical="center"/>
    </xf>
    <xf numFmtId="49" fontId="29" fillId="0" borderId="0" xfId="16" applyNumberFormat="1" applyFont="1" applyFill="1" applyAlignment="1" applyProtection="1">
      <alignment wrapText="1"/>
    </xf>
    <xf numFmtId="167" fontId="29" fillId="0" borderId="0" xfId="16" applyNumberFormat="1" applyFont="1" applyFill="1" applyAlignment="1">
      <alignment vertical="center"/>
    </xf>
    <xf numFmtId="169" fontId="29" fillId="0" borderId="0" xfId="1" applyNumberFormat="1" applyFont="1" applyFill="1" applyBorder="1" applyAlignment="1" applyProtection="1">
      <alignment horizontal="right" vertical="center"/>
    </xf>
    <xf numFmtId="10" fontId="29" fillId="0" borderId="0" xfId="34" applyNumberFormat="1" applyFont="1" applyFill="1" applyBorder="1" applyAlignment="1">
      <alignment horizontal="right" vertical="center"/>
    </xf>
    <xf numFmtId="0" fontId="38" fillId="0" borderId="0" xfId="0" applyFont="1" applyFill="1" applyAlignment="1"/>
    <xf numFmtId="0" fontId="29" fillId="0" borderId="0" xfId="16" applyFont="1" applyFill="1" applyAlignment="1" applyProtection="1">
      <alignment horizontal="right"/>
    </xf>
    <xf numFmtId="0" fontId="29" fillId="0" borderId="0" xfId="0" applyFont="1" applyFill="1" applyAlignment="1"/>
    <xf numFmtId="0" fontId="29" fillId="0" borderId="0" xfId="16" applyFont="1"/>
    <xf numFmtId="0" fontId="28" fillId="0" borderId="0" xfId="16" applyFont="1" applyAlignment="1" applyProtection="1">
      <alignment horizontal="center"/>
    </xf>
    <xf numFmtId="0" fontId="28" fillId="0" borderId="0" xfId="16" applyFont="1" applyAlignment="1" applyProtection="1">
      <alignment horizontal="left"/>
    </xf>
    <xf numFmtId="0" fontId="28" fillId="0" borderId="0" xfId="16" applyFont="1"/>
    <xf numFmtId="49" fontId="28" fillId="0" borderId="0" xfId="16" quotePrefix="1" applyNumberFormat="1" applyFont="1" applyAlignment="1" applyProtection="1">
      <alignment horizontal="right" vertical="top"/>
    </xf>
    <xf numFmtId="0" fontId="28" fillId="0" borderId="0" xfId="16" applyFont="1" applyBorder="1" applyAlignment="1" applyProtection="1">
      <alignment vertical="center" wrapText="1"/>
    </xf>
    <xf numFmtId="0" fontId="28" fillId="0" borderId="0" xfId="0" applyFont="1" applyAlignment="1">
      <alignment vertical="center"/>
    </xf>
    <xf numFmtId="167" fontId="30" fillId="0" borderId="1" xfId="16" applyNumberFormat="1" applyFont="1" applyBorder="1" applyAlignment="1">
      <alignment vertical="center"/>
    </xf>
    <xf numFmtId="0" fontId="28" fillId="0" borderId="0" xfId="0" applyFont="1" applyAlignment="1"/>
    <xf numFmtId="0" fontId="28" fillId="0" borderId="0" xfId="16" applyFont="1" applyAlignment="1">
      <alignment horizontal="center"/>
    </xf>
    <xf numFmtId="0" fontId="28" fillId="0" borderId="0" xfId="16" applyFont="1" applyAlignment="1">
      <alignment horizontal="left"/>
    </xf>
    <xf numFmtId="49" fontId="28" fillId="0" borderId="0" xfId="16" applyNumberFormat="1" applyFont="1" applyAlignment="1" applyProtection="1">
      <alignment horizontal="right" vertical="center"/>
    </xf>
    <xf numFmtId="169" fontId="28" fillId="0" borderId="0" xfId="16" quotePrefix="1" applyNumberFormat="1" applyFont="1" applyAlignment="1">
      <alignment horizontal="left" vertical="center"/>
    </xf>
    <xf numFmtId="169" fontId="30" fillId="0" borderId="22" xfId="1" applyNumberFormat="1" applyFont="1" applyBorder="1" applyAlignment="1">
      <alignment vertical="center"/>
    </xf>
    <xf numFmtId="10" fontId="30" fillId="0" borderId="1" xfId="34" applyNumberFormat="1" applyFont="1" applyBorder="1" applyAlignment="1">
      <alignment horizontal="center" vertical="center"/>
    </xf>
    <xf numFmtId="169" fontId="30" fillId="0" borderId="18" xfId="2" applyNumberFormat="1" applyFont="1" applyBorder="1" applyAlignment="1">
      <alignment vertical="center"/>
    </xf>
    <xf numFmtId="0" fontId="29" fillId="0" borderId="0" xfId="16" applyFont="1" applyBorder="1" applyAlignment="1" applyProtection="1">
      <alignment wrapText="1"/>
    </xf>
    <xf numFmtId="0" fontId="28" fillId="0" borderId="0" xfId="16" applyFont="1" applyAlignment="1">
      <alignment horizontal="right" vertical="center"/>
    </xf>
    <xf numFmtId="169" fontId="28" fillId="0" borderId="0" xfId="16" applyNumberFormat="1" applyFont="1" applyAlignment="1">
      <alignment vertical="center"/>
    </xf>
    <xf numFmtId="169" fontId="28" fillId="5" borderId="9" xfId="1" applyNumberFormat="1" applyFont="1" applyFill="1" applyBorder="1" applyAlignment="1">
      <alignment vertical="center"/>
    </xf>
    <xf numFmtId="10" fontId="28" fillId="5" borderId="8" xfId="34" applyNumberFormat="1" applyFont="1" applyFill="1" applyBorder="1" applyAlignment="1">
      <alignment horizontal="center" vertical="center"/>
    </xf>
    <xf numFmtId="169" fontId="28" fillId="5" borderId="5" xfId="2" applyNumberFormat="1" applyFont="1" applyFill="1" applyBorder="1" applyAlignment="1">
      <alignment vertical="center"/>
    </xf>
    <xf numFmtId="169" fontId="30" fillId="0" borderId="36" xfId="1" applyNumberFormat="1" applyFont="1" applyBorder="1" applyAlignment="1">
      <alignment vertical="center"/>
    </xf>
    <xf numFmtId="10" fontId="30" fillId="0" borderId="34" xfId="34" applyNumberFormat="1" applyFont="1" applyBorder="1" applyAlignment="1">
      <alignment horizontal="center" vertical="center"/>
    </xf>
    <xf numFmtId="169" fontId="30" fillId="0" borderId="35" xfId="2" applyNumberFormat="1" applyFont="1" applyBorder="1" applyAlignment="1">
      <alignment vertical="center"/>
    </xf>
    <xf numFmtId="0" fontId="28" fillId="0" borderId="0" xfId="16" applyFont="1" applyAlignment="1" applyProtection="1">
      <alignment horizontal="left" vertical="center"/>
    </xf>
    <xf numFmtId="169" fontId="28" fillId="0" borderId="0" xfId="2" applyNumberFormat="1" applyFont="1" applyAlignment="1">
      <alignment vertical="center"/>
    </xf>
    <xf numFmtId="0" fontId="28" fillId="0" borderId="0" xfId="16" applyFont="1" applyAlignment="1" applyProtection="1">
      <alignment horizontal="center" vertical="center"/>
    </xf>
    <xf numFmtId="0" fontId="28" fillId="0" borderId="0" xfId="16" applyFont="1" applyAlignment="1">
      <alignment vertical="center"/>
    </xf>
    <xf numFmtId="169" fontId="28" fillId="0" borderId="0" xfId="16" applyNumberFormat="1" applyFont="1" applyAlignment="1">
      <alignment horizontal="center" vertical="center"/>
    </xf>
    <xf numFmtId="169" fontId="28" fillId="0" borderId="0" xfId="0" applyNumberFormat="1" applyFont="1" applyAlignment="1">
      <alignment vertical="center"/>
    </xf>
    <xf numFmtId="169" fontId="28" fillId="0" borderId="0" xfId="16" applyNumberFormat="1" applyFont="1" applyAlignment="1">
      <alignment horizontal="left" vertical="center"/>
    </xf>
    <xf numFmtId="169" fontId="28" fillId="0" borderId="0" xfId="2" applyNumberFormat="1" applyFont="1" applyAlignment="1">
      <alignment horizontal="center" vertical="center"/>
    </xf>
    <xf numFmtId="169" fontId="30" fillId="0" borderId="1" xfId="16" applyNumberFormat="1" applyFont="1" applyBorder="1" applyAlignment="1">
      <alignment vertical="center"/>
    </xf>
    <xf numFmtId="169" fontId="30" fillId="0" borderId="1" xfId="2" applyNumberFormat="1" applyFont="1" applyBorder="1" applyAlignment="1">
      <alignment vertical="center"/>
    </xf>
    <xf numFmtId="169" fontId="28" fillId="5" borderId="1" xfId="2" applyNumberFormat="1" applyFont="1" applyFill="1" applyBorder="1" applyAlignment="1">
      <alignment vertical="center"/>
    </xf>
    <xf numFmtId="169" fontId="30" fillId="0" borderId="8" xfId="2" applyNumberFormat="1" applyFont="1" applyBorder="1" applyAlignment="1">
      <alignment horizontal="center" vertical="center"/>
    </xf>
    <xf numFmtId="169" fontId="30" fillId="0" borderId="8" xfId="2" applyNumberFormat="1" applyFont="1" applyBorder="1" applyAlignment="1">
      <alignment vertical="center"/>
    </xf>
    <xf numFmtId="169" fontId="28" fillId="5" borderId="6" xfId="2" applyNumberFormat="1" applyFont="1" applyFill="1" applyBorder="1" applyAlignment="1">
      <alignment vertical="center"/>
    </xf>
    <xf numFmtId="169" fontId="28" fillId="5" borderId="4" xfId="2" applyNumberFormat="1" applyFont="1" applyFill="1" applyBorder="1" applyAlignment="1">
      <alignment vertical="center"/>
    </xf>
    <xf numFmtId="169" fontId="30" fillId="0" borderId="34" xfId="2" applyNumberFormat="1" applyFont="1" applyBorder="1" applyAlignment="1">
      <alignment vertical="center"/>
    </xf>
    <xf numFmtId="169" fontId="28" fillId="0" borderId="0" xfId="16" applyNumberFormat="1" applyFont="1"/>
    <xf numFmtId="169" fontId="28" fillId="0" borderId="0" xfId="16" applyNumberFormat="1" applyFont="1" applyAlignment="1" applyProtection="1">
      <alignment horizontal="left" vertical="center"/>
    </xf>
    <xf numFmtId="169" fontId="28" fillId="0" borderId="0" xfId="2" applyNumberFormat="1" applyFont="1" applyBorder="1" applyAlignment="1">
      <alignment vertical="center"/>
    </xf>
    <xf numFmtId="169" fontId="28" fillId="0" borderId="0" xfId="2" applyNumberFormat="1" applyFont="1" applyBorder="1"/>
    <xf numFmtId="169" fontId="28" fillId="0" borderId="0" xfId="16" applyNumberFormat="1" applyFont="1" applyBorder="1"/>
    <xf numFmtId="0" fontId="28" fillId="0" borderId="0" xfId="16" applyFont="1" applyAlignment="1" applyProtection="1">
      <alignment horizontal="center" vertical="top"/>
    </xf>
    <xf numFmtId="169" fontId="28" fillId="0" borderId="0" xfId="16" applyNumberFormat="1" applyFont="1" applyBorder="1" applyAlignment="1">
      <alignment vertical="center"/>
    </xf>
    <xf numFmtId="169" fontId="28" fillId="0" borderId="0" xfId="16" applyNumberFormat="1" applyFont="1" applyBorder="1" applyAlignment="1" applyProtection="1">
      <alignment vertical="center" wrapText="1"/>
    </xf>
    <xf numFmtId="169" fontId="28" fillId="0" borderId="11" xfId="16" applyNumberFormat="1" applyFont="1" applyBorder="1" applyAlignment="1">
      <alignment vertical="center"/>
    </xf>
    <xf numFmtId="169" fontId="28" fillId="0" borderId="0" xfId="16" applyNumberFormat="1" applyFont="1" applyBorder="1" applyAlignment="1">
      <alignment vertical="center" wrapText="1"/>
    </xf>
    <xf numFmtId="0" fontId="31" fillId="0" borderId="0" xfId="0" applyFont="1"/>
    <xf numFmtId="0" fontId="28" fillId="0" borderId="0" xfId="16" applyFont="1" applyBorder="1"/>
    <xf numFmtId="0" fontId="29" fillId="0" borderId="15" xfId="0" applyFont="1" applyBorder="1"/>
    <xf numFmtId="0" fontId="29" fillId="0" borderId="15" xfId="0" applyFont="1" applyBorder="1" applyAlignment="1">
      <alignment horizontal="center"/>
    </xf>
    <xf numFmtId="49" fontId="29" fillId="0" borderId="0" xfId="0" applyNumberFormat="1" applyFont="1" applyAlignment="1">
      <alignment horizontal="center"/>
    </xf>
    <xf numFmtId="3" fontId="29" fillId="0" borderId="1" xfId="0" applyNumberFormat="1" applyFont="1" applyFill="1" applyBorder="1"/>
    <xf numFmtId="0" fontId="29" fillId="5" borderId="1" xfId="0" applyFont="1" applyFill="1" applyBorder="1" applyAlignment="1">
      <alignment horizontal="center"/>
    </xf>
    <xf numFmtId="3" fontId="31" fillId="0" borderId="1" xfId="0" applyNumberFormat="1" applyFont="1" applyFill="1" applyBorder="1"/>
    <xf numFmtId="175" fontId="31" fillId="0" borderId="1" xfId="0" applyNumberFormat="1" applyFont="1" applyBorder="1"/>
    <xf numFmtId="166" fontId="29" fillId="0" borderId="1" xfId="0" applyNumberFormat="1" applyFont="1" applyFill="1" applyBorder="1"/>
    <xf numFmtId="166" fontId="31" fillId="0" borderId="1" xfId="2" applyNumberFormat="1" applyFont="1" applyBorder="1" applyAlignment="1"/>
    <xf numFmtId="166" fontId="31" fillId="0" borderId="1" xfId="0" applyNumberFormat="1" applyFont="1" applyBorder="1"/>
    <xf numFmtId="0" fontId="29" fillId="0" borderId="1" xfId="0" applyFont="1" applyFill="1" applyBorder="1"/>
    <xf numFmtId="166" fontId="31" fillId="0" borderId="1" xfId="2" applyNumberFormat="1" applyFont="1" applyFill="1" applyBorder="1" applyAlignment="1"/>
    <xf numFmtId="166" fontId="31" fillId="0" borderId="1" xfId="0" applyNumberFormat="1" applyFont="1" applyFill="1" applyBorder="1"/>
    <xf numFmtId="166" fontId="29" fillId="0" borderId="0" xfId="0" applyNumberFormat="1" applyFont="1"/>
    <xf numFmtId="166" fontId="29" fillId="0" borderId="1" xfId="0" applyNumberFormat="1" applyFont="1" applyFill="1" applyBorder="1" applyAlignment="1"/>
    <xf numFmtId="166" fontId="31" fillId="0" borderId="1" xfId="0" applyNumberFormat="1" applyFont="1" applyFill="1" applyBorder="1" applyAlignment="1"/>
    <xf numFmtId="166" fontId="29" fillId="0" borderId="0" xfId="0" applyNumberFormat="1" applyFont="1" applyAlignment="1"/>
    <xf numFmtId="175" fontId="29" fillId="0" borderId="0" xfId="0" applyNumberFormat="1" applyFont="1" applyFill="1"/>
    <xf numFmtId="175" fontId="29" fillId="0" borderId="0" xfId="0" applyNumberFormat="1" applyFont="1"/>
    <xf numFmtId="3" fontId="29" fillId="0" borderId="1" xfId="0" applyNumberFormat="1" applyFont="1" applyFill="1" applyBorder="1" applyAlignment="1"/>
    <xf numFmtId="0" fontId="29" fillId="0" borderId="0" xfId="16" quotePrefix="1" applyFont="1" applyAlignment="1">
      <alignment horizontal="left"/>
    </xf>
    <xf numFmtId="0" fontId="29" fillId="0" borderId="0" xfId="16" applyFont="1" applyFill="1" applyAlignment="1">
      <alignment horizontal="left"/>
    </xf>
    <xf numFmtId="0" fontId="28" fillId="0" borderId="0" xfId="17" applyFont="1"/>
    <xf numFmtId="0" fontId="29" fillId="0" borderId="0" xfId="17" applyFont="1" applyAlignment="1" applyProtection="1">
      <alignment horizontal="right"/>
    </xf>
    <xf numFmtId="0" fontId="29" fillId="0" borderId="0" xfId="17" applyFont="1"/>
    <xf numFmtId="0" fontId="29" fillId="0" borderId="0" xfId="17" applyFont="1" applyAlignment="1">
      <alignment horizontal="right"/>
    </xf>
    <xf numFmtId="0" fontId="29" fillId="0" borderId="0" xfId="17" applyFont="1" applyAlignment="1" applyProtection="1">
      <alignment horizontal="left"/>
    </xf>
    <xf numFmtId="0" fontId="29" fillId="0" borderId="0" xfId="17" applyFont="1" applyAlignment="1" applyProtection="1">
      <alignment horizontal="fill"/>
    </xf>
    <xf numFmtId="0" fontId="34" fillId="0" borderId="0" xfId="17" applyFont="1" applyBorder="1" applyAlignment="1" applyProtection="1">
      <alignment horizontal="left"/>
    </xf>
    <xf numFmtId="0" fontId="29" fillId="0" borderId="0" xfId="17" applyFont="1" applyBorder="1"/>
    <xf numFmtId="43" fontId="29" fillId="0" borderId="0" xfId="17" applyNumberFormat="1" applyFont="1" applyBorder="1"/>
    <xf numFmtId="43" fontId="29" fillId="0" borderId="0" xfId="17" applyNumberFormat="1" applyFont="1" applyBorder="1" applyAlignment="1" applyProtection="1">
      <alignment horizontal="center"/>
    </xf>
    <xf numFmtId="43" fontId="29" fillId="0" borderId="0" xfId="17" applyNumberFormat="1" applyFont="1" applyBorder="1" applyAlignment="1">
      <alignment horizontal="center"/>
    </xf>
    <xf numFmtId="169" fontId="31" fillId="0" borderId="2" xfId="17" quotePrefix="1" applyNumberFormat="1" applyFont="1" applyFill="1" applyBorder="1"/>
    <xf numFmtId="169" fontId="31" fillId="0" borderId="23" xfId="17" quotePrefix="1" applyNumberFormat="1" applyFont="1" applyFill="1" applyBorder="1"/>
    <xf numFmtId="43" fontId="28" fillId="0" borderId="0" xfId="17" applyNumberFormat="1" applyFont="1" applyBorder="1"/>
    <xf numFmtId="43" fontId="31" fillId="0" borderId="23" xfId="17" quotePrefix="1" applyNumberFormat="1" applyFont="1" applyFill="1" applyBorder="1"/>
    <xf numFmtId="43" fontId="29" fillId="0" borderId="0" xfId="17" quotePrefix="1" applyNumberFormat="1" applyFont="1" applyFill="1" applyBorder="1"/>
    <xf numFmtId="0" fontId="29" fillId="0" borderId="0" xfId="17" applyFont="1" applyBorder="1" applyAlignment="1" applyProtection="1">
      <alignment horizontal="left"/>
    </xf>
    <xf numFmtId="43" fontId="29" fillId="0" borderId="0" xfId="17" applyNumberFormat="1" applyFont="1"/>
    <xf numFmtId="43" fontId="28" fillId="0" borderId="0" xfId="17" applyNumberFormat="1" applyFont="1"/>
    <xf numFmtId="43" fontId="31" fillId="0" borderId="23" xfId="17" quotePrefix="1" applyNumberFormat="1" applyFont="1" applyBorder="1"/>
    <xf numFmtId="43" fontId="29" fillId="0" borderId="0" xfId="17" applyNumberFormat="1" applyFont="1" applyAlignment="1">
      <alignment horizontal="center"/>
    </xf>
    <xf numFmtId="43" fontId="29" fillId="0" borderId="0" xfId="17" quotePrefix="1" applyNumberFormat="1" applyFont="1"/>
    <xf numFmtId="43" fontId="28" fillId="0" borderId="0" xfId="17" applyNumberFormat="1" applyFont="1" applyAlignment="1" applyProtection="1">
      <alignment horizontal="left"/>
    </xf>
    <xf numFmtId="43" fontId="29" fillId="0" borderId="0" xfId="17" applyNumberFormat="1" applyFont="1" applyAlignment="1">
      <alignment horizontal="center" vertical="center"/>
    </xf>
    <xf numFmtId="43" fontId="29" fillId="0" borderId="0" xfId="0" applyNumberFormat="1" applyFont="1" applyBorder="1" applyAlignment="1">
      <alignment horizontal="center" vertical="center"/>
    </xf>
    <xf numFmtId="173" fontId="29" fillId="18" borderId="0" xfId="17" applyNumberFormat="1" applyFont="1" applyFill="1" applyAlignment="1">
      <alignment horizontal="center" vertical="center"/>
    </xf>
    <xf numFmtId="173" fontId="29" fillId="0" borderId="0" xfId="17" applyNumberFormat="1" applyFont="1" applyAlignment="1">
      <alignment horizontal="center" vertical="center"/>
    </xf>
    <xf numFmtId="43" fontId="29" fillId="0" borderId="0" xfId="17" applyNumberFormat="1" applyFont="1" applyBorder="1" applyAlignment="1">
      <alignment horizontal="center" vertical="center"/>
    </xf>
    <xf numFmtId="43" fontId="29" fillId="18" borderId="1" xfId="17" quotePrefix="1" applyNumberFormat="1" applyFont="1" applyFill="1" applyBorder="1"/>
    <xf numFmtId="43" fontId="31" fillId="0" borderId="1" xfId="17" applyNumberFormat="1" applyFont="1" applyBorder="1"/>
    <xf numFmtId="43" fontId="28" fillId="0" borderId="0" xfId="17" quotePrefix="1" applyNumberFormat="1" applyFont="1" applyAlignment="1" applyProtection="1">
      <alignment horizontal="left"/>
    </xf>
    <xf numFmtId="0" fontId="28" fillId="0" borderId="0" xfId="17" applyFont="1" applyBorder="1"/>
    <xf numFmtId="0" fontId="28" fillId="0" borderId="0" xfId="17" quotePrefix="1" applyFont="1" applyAlignment="1" applyProtection="1">
      <alignment horizontal="left"/>
    </xf>
    <xf numFmtId="164" fontId="29" fillId="0" borderId="0" xfId="18" applyFont="1" applyAlignment="1">
      <alignment horizontal="center"/>
    </xf>
    <xf numFmtId="164" fontId="29" fillId="0" borderId="0" xfId="18" applyFont="1"/>
    <xf numFmtId="164" fontId="29" fillId="0" borderId="0" xfId="18" applyFont="1" applyAlignment="1">
      <alignment horizontal="right"/>
    </xf>
    <xf numFmtId="164" fontId="28" fillId="0" borderId="0" xfId="18" applyFont="1"/>
    <xf numFmtId="0" fontId="48" fillId="0" borderId="0" xfId="0" applyFont="1" applyAlignment="1">
      <alignment horizontal="right"/>
    </xf>
    <xf numFmtId="164" fontId="28" fillId="0" borderId="0" xfId="18" applyFont="1" applyAlignment="1" applyProtection="1">
      <alignment horizontal="left"/>
    </xf>
    <xf numFmtId="164" fontId="28" fillId="0" borderId="2" xfId="18" applyFont="1" applyBorder="1" applyAlignment="1" applyProtection="1">
      <alignment horizontal="left"/>
    </xf>
    <xf numFmtId="0" fontId="28" fillId="0" borderId="2" xfId="0" applyFont="1" applyBorder="1"/>
    <xf numFmtId="49" fontId="29" fillId="0" borderId="17" xfId="0" applyNumberFormat="1" applyFont="1" applyBorder="1"/>
    <xf numFmtId="164" fontId="29" fillId="0" borderId="0" xfId="18" applyFont="1" applyBorder="1" applyAlignment="1" applyProtection="1">
      <alignment horizontal="left"/>
    </xf>
    <xf numFmtId="0" fontId="28" fillId="6" borderId="1" xfId="0" applyFont="1" applyFill="1" applyBorder="1"/>
    <xf numFmtId="0" fontId="28" fillId="0" borderId="3" xfId="0" applyFont="1" applyBorder="1"/>
    <xf numFmtId="49" fontId="29" fillId="0" borderId="9" xfId="0" applyNumberFormat="1" applyFont="1" applyBorder="1"/>
    <xf numFmtId="164" fontId="42" fillId="0" borderId="0" xfId="18" applyFont="1" applyBorder="1" applyAlignment="1" applyProtection="1">
      <alignment horizontal="left"/>
    </xf>
    <xf numFmtId="0" fontId="28" fillId="0" borderId="5" xfId="0" applyFont="1" applyBorder="1"/>
    <xf numFmtId="0" fontId="28" fillId="0" borderId="10" xfId="0" applyFont="1" applyBorder="1"/>
    <xf numFmtId="0" fontId="42" fillId="0" borderId="2" xfId="0" applyFont="1" applyBorder="1"/>
    <xf numFmtId="0" fontId="28" fillId="0" borderId="7" xfId="0" applyFont="1" applyBorder="1"/>
    <xf numFmtId="164" fontId="29" fillId="0" borderId="0" xfId="18" applyFont="1" applyAlignment="1" applyProtection="1">
      <alignment horizontal="left"/>
    </xf>
    <xf numFmtId="0" fontId="30" fillId="0" borderId="0" xfId="0" applyFont="1"/>
    <xf numFmtId="164" fontId="42" fillId="0" borderId="0" xfId="18" applyFont="1" applyAlignment="1" applyProtection="1">
      <alignment horizontal="left"/>
    </xf>
    <xf numFmtId="164" fontId="28" fillId="0" borderId="10" xfId="18" applyFont="1" applyBorder="1" applyAlignment="1" applyProtection="1">
      <alignment horizontal="left"/>
    </xf>
    <xf numFmtId="164" fontId="42" fillId="0" borderId="2" xfId="18" applyFont="1" applyBorder="1" applyAlignment="1" applyProtection="1">
      <alignment horizontal="left"/>
    </xf>
    <xf numFmtId="164" fontId="28" fillId="0" borderId="9" xfId="18" applyFont="1" applyBorder="1" applyAlignment="1" applyProtection="1">
      <alignment horizontal="left"/>
    </xf>
    <xf numFmtId="0" fontId="28" fillId="0" borderId="4" xfId="0" applyFont="1" applyBorder="1" applyAlignment="1">
      <alignment horizontal="center"/>
    </xf>
    <xf numFmtId="0" fontId="28" fillId="0" borderId="6" xfId="0" applyFont="1" applyBorder="1"/>
    <xf numFmtId="0" fontId="28" fillId="0" borderId="6" xfId="0" applyFont="1" applyBorder="1" applyAlignment="1">
      <alignment horizontal="center"/>
    </xf>
    <xf numFmtId="0" fontId="53" fillId="0" borderId="6" xfId="0" applyFont="1" applyBorder="1" applyAlignment="1">
      <alignment horizontal="center"/>
    </xf>
    <xf numFmtId="0" fontId="28" fillId="0" borderId="8" xfId="0" applyFont="1" applyBorder="1"/>
    <xf numFmtId="0" fontId="28" fillId="5" borderId="17" xfId="0" applyFont="1" applyFill="1" applyBorder="1"/>
    <xf numFmtId="0" fontId="28" fillId="5" borderId="4" xfId="0" applyFont="1" applyFill="1" applyBorder="1"/>
    <xf numFmtId="49" fontId="28" fillId="0" borderId="0" xfId="0" applyNumberFormat="1" applyFont="1"/>
    <xf numFmtId="164" fontId="28" fillId="0" borderId="9" xfId="18" applyFont="1" applyBorder="1"/>
    <xf numFmtId="164" fontId="28" fillId="0" borderId="0" xfId="18" applyFont="1" applyBorder="1"/>
    <xf numFmtId="164" fontId="32" fillId="0" borderId="0" xfId="18" applyFont="1" applyBorder="1" applyAlignment="1" applyProtection="1">
      <alignment horizontal="left"/>
    </xf>
    <xf numFmtId="170" fontId="30" fillId="0" borderId="9" xfId="0" applyNumberFormat="1" applyFont="1" applyFill="1" applyBorder="1" applyAlignment="1">
      <alignment horizontal="center"/>
    </xf>
    <xf numFmtId="170" fontId="28" fillId="6" borderId="9" xfId="0" applyNumberFormat="1" applyFont="1" applyFill="1" applyBorder="1" applyAlignment="1">
      <alignment horizontal="center"/>
    </xf>
    <xf numFmtId="171" fontId="30" fillId="0" borderId="6" xfId="34" applyNumberFormat="1" applyFont="1" applyFill="1" applyBorder="1" applyAlignment="1">
      <alignment horizontal="center"/>
    </xf>
    <xf numFmtId="0" fontId="28" fillId="0" borderId="2" xfId="0" quotePrefix="1" applyFont="1" applyBorder="1"/>
    <xf numFmtId="0" fontId="29" fillId="0" borderId="2" xfId="0" quotePrefix="1" applyFont="1" applyBorder="1"/>
    <xf numFmtId="0" fontId="28" fillId="5" borderId="10" xfId="0" applyFont="1" applyFill="1" applyBorder="1"/>
    <xf numFmtId="10" fontId="28" fillId="5" borderId="8" xfId="0" applyNumberFormat="1" applyFont="1" applyFill="1" applyBorder="1" applyAlignment="1">
      <alignment horizontal="center"/>
    </xf>
    <xf numFmtId="164" fontId="29" fillId="0" borderId="11" xfId="18" applyFont="1" applyBorder="1" applyAlignment="1" applyProtection="1">
      <alignment horizontal="left"/>
    </xf>
    <xf numFmtId="164" fontId="28" fillId="0" borderId="11" xfId="18" applyFont="1" applyBorder="1"/>
    <xf numFmtId="0" fontId="28" fillId="0" borderId="11" xfId="0" applyFont="1" applyBorder="1"/>
    <xf numFmtId="164" fontId="28" fillId="5" borderId="17" xfId="18" applyFont="1" applyFill="1" applyBorder="1"/>
    <xf numFmtId="41" fontId="28" fillId="5" borderId="17" xfId="0" applyNumberFormat="1" applyFont="1" applyFill="1" applyBorder="1"/>
    <xf numFmtId="0" fontId="28" fillId="5" borderId="4" xfId="0" applyFont="1" applyFill="1" applyBorder="1" applyAlignment="1">
      <alignment horizontal="center"/>
    </xf>
    <xf numFmtId="43" fontId="28" fillId="5" borderId="10" xfId="0" applyNumberFormat="1" applyFont="1" applyFill="1" applyBorder="1"/>
    <xf numFmtId="0" fontId="28" fillId="5" borderId="8" xfId="0" applyFont="1" applyFill="1" applyBorder="1" applyAlignment="1">
      <alignment horizontal="center"/>
    </xf>
    <xf numFmtId="0" fontId="28" fillId="5" borderId="9" xfId="0" applyFont="1" applyFill="1" applyBorder="1"/>
    <xf numFmtId="43" fontId="28" fillId="5" borderId="9" xfId="0" applyNumberFormat="1" applyFont="1" applyFill="1" applyBorder="1"/>
    <xf numFmtId="0" fontId="28" fillId="5" borderId="6" xfId="0" applyFont="1" applyFill="1" applyBorder="1" applyAlignment="1">
      <alignment horizontal="center"/>
    </xf>
    <xf numFmtId="0" fontId="29" fillId="0" borderId="2" xfId="0" applyFont="1" applyBorder="1"/>
    <xf numFmtId="164" fontId="28" fillId="0" borderId="2" xfId="18" quotePrefix="1" applyFont="1" applyBorder="1" applyAlignment="1" applyProtection="1">
      <alignment horizontal="left"/>
    </xf>
    <xf numFmtId="49" fontId="29" fillId="0" borderId="10" xfId="0" applyNumberFormat="1" applyFont="1" applyBorder="1" applyAlignment="1">
      <alignment vertical="center"/>
    </xf>
    <xf numFmtId="164" fontId="29" fillId="0" borderId="2" xfId="18" applyFont="1" applyBorder="1" applyAlignment="1" applyProtection="1">
      <alignment horizontal="left" vertical="center"/>
    </xf>
    <xf numFmtId="164" fontId="28" fillId="0" borderId="2" xfId="18" applyFont="1" applyBorder="1" applyAlignment="1">
      <alignment vertical="center"/>
    </xf>
    <xf numFmtId="170" fontId="30" fillId="0" borderId="10" xfId="0" applyNumberFormat="1" applyFont="1" applyFill="1" applyBorder="1" applyAlignment="1">
      <alignment horizontal="center" vertical="center"/>
    </xf>
    <xf numFmtId="171" fontId="30" fillId="0" borderId="1" xfId="34" applyNumberFormat="1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/>
    </xf>
    <xf numFmtId="164" fontId="28" fillId="0" borderId="0" xfId="18" applyFont="1" applyBorder="1" applyAlignment="1" applyProtection="1">
      <alignment horizontal="left"/>
    </xf>
    <xf numFmtId="0" fontId="41" fillId="0" borderId="0" xfId="0" applyFont="1" applyBorder="1"/>
    <xf numFmtId="0" fontId="28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vertical="center"/>
    </xf>
    <xf numFmtId="0" fontId="41" fillId="0" borderId="0" xfId="0" applyFont="1" applyBorder="1" applyAlignment="1">
      <alignment vertical="center"/>
    </xf>
    <xf numFmtId="169" fontId="28" fillId="0" borderId="0" xfId="1" applyNumberFormat="1" applyFont="1" applyFill="1" applyBorder="1" applyAlignment="1">
      <alignment horizontal="center" vertical="center"/>
    </xf>
    <xf numFmtId="10" fontId="30" fillId="0" borderId="0" xfId="34" applyNumberFormat="1" applyFont="1" applyBorder="1" applyAlignment="1">
      <alignment horizontal="center" vertical="center"/>
    </xf>
    <xf numFmtId="169" fontId="28" fillId="0" borderId="0" xfId="1" applyNumberFormat="1" applyFont="1" applyFill="1" applyBorder="1" applyAlignment="1">
      <alignment horizontal="center"/>
    </xf>
    <xf numFmtId="10" fontId="28" fillId="0" borderId="0" xfId="34" applyNumberFormat="1" applyFont="1" applyBorder="1" applyAlignment="1">
      <alignment horizontal="center"/>
    </xf>
    <xf numFmtId="0" fontId="28" fillId="0" borderId="0" xfId="19" applyFont="1"/>
    <xf numFmtId="0" fontId="29" fillId="0" borderId="0" xfId="19" applyFont="1"/>
    <xf numFmtId="0" fontId="29" fillId="0" borderId="0" xfId="19" applyFont="1" applyAlignment="1" applyProtection="1">
      <alignment horizontal="right"/>
    </xf>
    <xf numFmtId="0" fontId="29" fillId="0" borderId="0" xfId="19" applyFont="1" applyAlignment="1" applyProtection="1">
      <alignment horizontal="left"/>
    </xf>
    <xf numFmtId="0" fontId="29" fillId="0" borderId="0" xfId="19" applyFont="1" applyAlignment="1" applyProtection="1">
      <alignment horizontal="center"/>
    </xf>
    <xf numFmtId="0" fontId="29" fillId="0" borderId="0" xfId="19" applyFont="1" applyFill="1" applyBorder="1"/>
    <xf numFmtId="0" fontId="28" fillId="0" borderId="0" xfId="19" applyFont="1" applyAlignment="1" applyProtection="1">
      <alignment horizontal="left"/>
    </xf>
    <xf numFmtId="0" fontId="32" fillId="0" borderId="0" xfId="19" applyFont="1"/>
    <xf numFmtId="0" fontId="29" fillId="0" borderId="2" xfId="19" applyFont="1" applyBorder="1"/>
    <xf numFmtId="0" fontId="29" fillId="0" borderId="0" xfId="19" applyFont="1" applyBorder="1"/>
    <xf numFmtId="0" fontId="28" fillId="0" borderId="2" xfId="19" applyFont="1" applyBorder="1"/>
    <xf numFmtId="0" fontId="28" fillId="0" borderId="23" xfId="19" applyFont="1" applyBorder="1"/>
    <xf numFmtId="0" fontId="29" fillId="0" borderId="23" xfId="19" applyFont="1" applyBorder="1"/>
    <xf numFmtId="0" fontId="29" fillId="0" borderId="0" xfId="19" applyNumberFormat="1" applyFont="1" applyBorder="1" applyAlignment="1" applyProtection="1">
      <alignment horizontal="left"/>
    </xf>
    <xf numFmtId="0" fontId="28" fillId="0" borderId="0" xfId="19" applyFont="1" applyFill="1" applyAlignment="1" applyProtection="1">
      <alignment horizontal="left"/>
    </xf>
    <xf numFmtId="0" fontId="29" fillId="0" borderId="22" xfId="19" quotePrefix="1" applyFont="1" applyFill="1" applyBorder="1" applyAlignment="1">
      <alignment horizontal="right"/>
    </xf>
    <xf numFmtId="43" fontId="31" fillId="0" borderId="18" xfId="19" applyNumberFormat="1" applyFont="1" applyBorder="1"/>
    <xf numFmtId="43" fontId="31" fillId="0" borderId="33" xfId="19" applyNumberFormat="1" applyFont="1" applyBorder="1" applyAlignment="1" applyProtection="1">
      <alignment horizontal="left"/>
    </xf>
    <xf numFmtId="0" fontId="29" fillId="0" borderId="0" xfId="19" quotePrefix="1" applyFont="1" applyFill="1" applyAlignment="1">
      <alignment horizontal="right"/>
    </xf>
    <xf numFmtId="43" fontId="31" fillId="0" borderId="0" xfId="19" applyNumberFormat="1" applyFont="1" applyBorder="1"/>
    <xf numFmtId="43" fontId="31" fillId="0" borderId="0" xfId="19" applyNumberFormat="1" applyFont="1" applyBorder="1" applyAlignment="1" applyProtection="1">
      <alignment horizontal="left"/>
    </xf>
    <xf numFmtId="1" fontId="28" fillId="0" borderId="0" xfId="19" applyNumberFormat="1" applyFont="1" applyFill="1" applyBorder="1" applyAlignment="1">
      <alignment horizontal="left"/>
    </xf>
    <xf numFmtId="1" fontId="29" fillId="0" borderId="0" xfId="19" applyNumberFormat="1" applyFont="1" applyFill="1" applyBorder="1" applyAlignment="1" applyProtection="1">
      <alignment horizontal="center"/>
    </xf>
    <xf numFmtId="43" fontId="31" fillId="0" borderId="33" xfId="19" applyNumberFormat="1" applyFont="1" applyFill="1" applyBorder="1" applyAlignment="1" applyProtection="1">
      <alignment horizontal="center"/>
    </xf>
    <xf numFmtId="0" fontId="29" fillId="0" borderId="0" xfId="19" applyFont="1" applyAlignment="1">
      <alignment horizontal="center"/>
    </xf>
    <xf numFmtId="10" fontId="29" fillId="0" borderId="0" xfId="19" quotePrefix="1" applyNumberFormat="1" applyFont="1" applyFill="1" applyBorder="1" applyAlignment="1"/>
    <xf numFmtId="0" fontId="29" fillId="0" borderId="0" xfId="19" applyFont="1" applyFill="1" applyBorder="1" applyAlignment="1" applyProtection="1">
      <alignment horizontal="fill"/>
    </xf>
    <xf numFmtId="0" fontId="28" fillId="0" borderId="0" xfId="19" applyFont="1" applyAlignment="1" applyProtection="1">
      <alignment horizontal="fill"/>
    </xf>
    <xf numFmtId="43" fontId="29" fillId="0" borderId="0" xfId="19" applyNumberFormat="1" applyFont="1"/>
    <xf numFmtId="0" fontId="29" fillId="0" borderId="0" xfId="19" applyFont="1" applyFill="1" applyBorder="1" applyAlignment="1" applyProtection="1">
      <alignment horizontal="left"/>
    </xf>
    <xf numFmtId="49" fontId="28" fillId="0" borderId="0" xfId="19" applyNumberFormat="1" applyFont="1" applyAlignment="1" applyProtection="1">
      <alignment horizontal="left"/>
    </xf>
    <xf numFmtId="0" fontId="29" fillId="0" borderId="0" xfId="19" applyFont="1" applyAlignment="1" applyProtection="1">
      <alignment horizontal="fill"/>
    </xf>
    <xf numFmtId="0" fontId="28" fillId="0" borderId="2" xfId="19" applyFont="1" applyFill="1" applyBorder="1"/>
    <xf numFmtId="0" fontId="28" fillId="0" borderId="23" xfId="19" applyFont="1" applyFill="1" applyBorder="1" applyAlignment="1" applyProtection="1">
      <alignment horizontal="left"/>
    </xf>
    <xf numFmtId="0" fontId="28" fillId="0" borderId="23" xfId="19" applyFont="1" applyFill="1" applyBorder="1"/>
    <xf numFmtId="0" fontId="29" fillId="0" borderId="23" xfId="19" applyFont="1" applyFill="1" applyBorder="1"/>
    <xf numFmtId="0" fontId="29" fillId="0" borderId="0" xfId="0" applyFont="1" applyAlignment="1" applyProtection="1">
      <alignment horizontal="right"/>
    </xf>
    <xf numFmtId="0" fontId="29" fillId="0" borderId="0" xfId="0" applyFont="1" applyAlignment="1" applyProtection="1">
      <alignment horizontal="left"/>
    </xf>
    <xf numFmtId="0" fontId="29" fillId="0" borderId="0" xfId="0" quotePrefix="1" applyFont="1" applyAlignment="1" applyProtection="1">
      <alignment horizontal="center"/>
    </xf>
    <xf numFmtId="0" fontId="29" fillId="0" borderId="0" xfId="0" applyFont="1" applyAlignment="1" applyProtection="1">
      <alignment horizontal="center"/>
    </xf>
    <xf numFmtId="0" fontId="29" fillId="0" borderId="2" xfId="0" applyFont="1" applyBorder="1" applyAlignment="1" applyProtection="1">
      <alignment horizontal="left"/>
    </xf>
    <xf numFmtId="0" fontId="29" fillId="0" borderId="2" xfId="0" applyFont="1" applyBorder="1" applyAlignment="1" applyProtection="1">
      <alignment horizontal="center"/>
    </xf>
    <xf numFmtId="0" fontId="29" fillId="0" borderId="0" xfId="0" applyFont="1" applyBorder="1" applyAlignment="1" applyProtection="1">
      <alignment horizontal="center"/>
    </xf>
    <xf numFmtId="0" fontId="29" fillId="0" borderId="2" xfId="0" applyFont="1" applyFill="1" applyBorder="1" applyAlignment="1" applyProtection="1">
      <alignment horizontal="center"/>
    </xf>
    <xf numFmtId="0" fontId="29" fillId="0" borderId="0" xfId="0" applyFont="1" applyAlignment="1" applyProtection="1">
      <alignment horizontal="fill"/>
    </xf>
    <xf numFmtId="169" fontId="29" fillId="0" borderId="1" xfId="2" applyNumberFormat="1" applyFont="1" applyFill="1" applyBorder="1" applyAlignment="1">
      <alignment horizontal="right"/>
    </xf>
    <xf numFmtId="169" fontId="29" fillId="6" borderId="1" xfId="0" applyNumberFormat="1" applyFont="1" applyFill="1" applyBorder="1" applyAlignment="1">
      <alignment horizontal="right"/>
    </xf>
    <xf numFmtId="43" fontId="31" fillId="0" borderId="1" xfId="2" applyNumberFormat="1" applyFont="1" applyFill="1" applyBorder="1" applyAlignment="1">
      <alignment horizontal="right"/>
    </xf>
    <xf numFmtId="169" fontId="31" fillId="0" borderId="0" xfId="2" applyNumberFormat="1" applyFont="1" applyFill="1" applyBorder="1" applyAlignment="1">
      <alignment horizontal="right"/>
    </xf>
    <xf numFmtId="169" fontId="29" fillId="0" borderId="1" xfId="0" applyNumberFormat="1" applyFont="1" applyFill="1" applyBorder="1" applyAlignment="1">
      <alignment horizontal="right"/>
    </xf>
    <xf numFmtId="169" fontId="31" fillId="0" borderId="0" xfId="2" applyNumberFormat="1" applyFont="1" applyFill="1" applyBorder="1" applyAlignment="1" applyProtection="1">
      <alignment horizontal="left"/>
    </xf>
    <xf numFmtId="43" fontId="28" fillId="0" borderId="1" xfId="1" applyFont="1" applyBorder="1"/>
    <xf numFmtId="169" fontId="29" fillId="0" borderId="2" xfId="0" applyNumberFormat="1" applyFont="1" applyBorder="1" applyAlignment="1" applyProtection="1">
      <alignment horizontal="left"/>
    </xf>
    <xf numFmtId="169" fontId="29" fillId="0" borderId="0" xfId="0" applyNumberFormat="1" applyFont="1" applyBorder="1" applyAlignment="1" applyProtection="1">
      <alignment horizontal="left"/>
    </xf>
    <xf numFmtId="43" fontId="29" fillId="0" borderId="2" xfId="0" applyNumberFormat="1" applyFont="1" applyBorder="1" applyAlignment="1" applyProtection="1">
      <alignment horizontal="left"/>
    </xf>
    <xf numFmtId="169" fontId="31" fillId="0" borderId="1" xfId="2" applyNumberFormat="1" applyFont="1" applyFill="1" applyBorder="1"/>
    <xf numFmtId="169" fontId="28" fillId="0" borderId="0" xfId="0" applyNumberFormat="1" applyFont="1"/>
    <xf numFmtId="169" fontId="29" fillId="0" borderId="0" xfId="0" applyNumberFormat="1" applyFont="1" applyAlignment="1">
      <alignment horizontal="right"/>
    </xf>
    <xf numFmtId="43" fontId="31" fillId="0" borderId="1" xfId="0" applyNumberFormat="1" applyFont="1" applyBorder="1"/>
    <xf numFmtId="169" fontId="29" fillId="0" borderId="1" xfId="2" applyNumberFormat="1" applyFont="1" applyFill="1" applyBorder="1" applyAlignment="1" applyProtection="1">
      <alignment horizontal="left"/>
    </xf>
    <xf numFmtId="169" fontId="29" fillId="6" borderId="1" xfId="2" applyNumberFormat="1" applyFont="1" applyFill="1" applyBorder="1" applyAlignment="1" applyProtection="1">
      <alignment horizontal="left"/>
    </xf>
    <xf numFmtId="169" fontId="29" fillId="0" borderId="0" xfId="2" applyNumberFormat="1" applyFont="1" applyFill="1" applyBorder="1" applyAlignment="1" applyProtection="1">
      <alignment horizontal="left"/>
    </xf>
    <xf numFmtId="169" fontId="28" fillId="0" borderId="2" xfId="0" applyNumberFormat="1" applyFont="1" applyBorder="1"/>
    <xf numFmtId="169" fontId="28" fillId="0" borderId="0" xfId="0" applyNumberFormat="1" applyFont="1" applyFill="1" applyBorder="1"/>
    <xf numFmtId="169" fontId="31" fillId="0" borderId="1" xfId="2" applyNumberFormat="1" applyFont="1" applyFill="1" applyBorder="1" applyAlignment="1" applyProtection="1">
      <alignment horizontal="left"/>
    </xf>
    <xf numFmtId="169" fontId="28" fillId="0" borderId="0" xfId="0" applyNumberFormat="1" applyFont="1" applyBorder="1"/>
    <xf numFmtId="169" fontId="29" fillId="0" borderId="0" xfId="0" applyNumberFormat="1" applyFont="1" applyBorder="1"/>
    <xf numFmtId="169" fontId="29" fillId="0" borderId="0" xfId="0" applyNumberFormat="1" applyFont="1" applyFill="1" applyBorder="1"/>
    <xf numFmtId="0" fontId="29" fillId="0" borderId="0" xfId="0" applyFont="1" applyBorder="1" applyAlignment="1" applyProtection="1">
      <alignment horizontal="left"/>
    </xf>
    <xf numFmtId="0" fontId="29" fillId="0" borderId="0" xfId="0" quotePrefix="1" applyFont="1" applyAlignment="1" applyProtection="1">
      <alignment horizontal="left" vertical="center"/>
    </xf>
    <xf numFmtId="169" fontId="31" fillId="0" borderId="1" xfId="2" applyNumberFormat="1" applyFont="1" applyFill="1" applyBorder="1" applyAlignment="1" applyProtection="1">
      <alignment horizontal="left" vertical="center"/>
    </xf>
    <xf numFmtId="169" fontId="29" fillId="0" borderId="0" xfId="2" applyNumberFormat="1" applyFont="1" applyFill="1" applyBorder="1" applyAlignment="1" applyProtection="1">
      <alignment horizontal="left" vertical="center"/>
    </xf>
    <xf numFmtId="5" fontId="29" fillId="0" borderId="0" xfId="0" applyNumberFormat="1" applyFont="1" applyAlignment="1" applyProtection="1">
      <alignment horizontal="fill"/>
    </xf>
    <xf numFmtId="0" fontId="54" fillId="0" borderId="0" xfId="0" applyFont="1" applyFill="1" applyAlignment="1" applyProtection="1">
      <alignment horizontal="left"/>
    </xf>
    <xf numFmtId="0" fontId="37" fillId="0" borderId="0" xfId="5" applyFont="1"/>
    <xf numFmtId="0" fontId="55" fillId="0" borderId="0" xfId="5" applyFont="1" applyAlignment="1" applyProtection="1">
      <alignment horizontal="left"/>
    </xf>
    <xf numFmtId="0" fontId="39" fillId="0" borderId="0" xfId="5" applyFont="1"/>
    <xf numFmtId="0" fontId="38" fillId="0" borderId="0" xfId="4" applyFont="1" applyAlignment="1" applyProtection="1">
      <alignment horizontal="right"/>
    </xf>
    <xf numFmtId="0" fontId="55" fillId="0" borderId="0" xfId="5" applyFont="1"/>
    <xf numFmtId="0" fontId="38" fillId="0" borderId="0" xfId="5" applyFont="1"/>
    <xf numFmtId="0" fontId="55" fillId="0" borderId="0" xfId="5" applyFont="1" applyAlignment="1" applyProtection="1"/>
    <xf numFmtId="0" fontId="38" fillId="0" borderId="0" xfId="5" applyFont="1" applyBorder="1"/>
    <xf numFmtId="0" fontId="55" fillId="0" borderId="0" xfId="5" applyFont="1" applyBorder="1"/>
    <xf numFmtId="0" fontId="55" fillId="0" borderId="0" xfId="5" applyFont="1" applyBorder="1" applyAlignment="1" applyProtection="1">
      <alignment horizontal="left"/>
    </xf>
    <xf numFmtId="0" fontId="55" fillId="0" borderId="0" xfId="5" applyFont="1" applyBorder="1" applyAlignment="1" applyProtection="1">
      <alignment horizontal="center"/>
    </xf>
    <xf numFmtId="0" fontId="37" fillId="0" borderId="0" xfId="29" applyFont="1"/>
    <xf numFmtId="0" fontId="37" fillId="0" borderId="17" xfId="29" applyFont="1" applyBorder="1" applyAlignment="1" applyProtection="1">
      <alignment horizontal="center"/>
    </xf>
    <xf numFmtId="0" fontId="55" fillId="0" borderId="0" xfId="5" applyFont="1" applyFill="1" applyBorder="1" applyAlignment="1" applyProtection="1">
      <alignment horizontal="center"/>
    </xf>
    <xf numFmtId="0" fontId="37" fillId="0" borderId="9" xfId="29" applyFont="1" applyBorder="1" applyAlignment="1" applyProtection="1">
      <alignment horizontal="center"/>
    </xf>
    <xf numFmtId="0" fontId="37" fillId="0" borderId="5" xfId="29" applyFont="1" applyBorder="1" applyAlignment="1" applyProtection="1">
      <alignment horizontal="center"/>
    </xf>
    <xf numFmtId="0" fontId="37" fillId="0" borderId="10" xfId="29" applyFont="1" applyBorder="1" applyAlignment="1" applyProtection="1">
      <alignment horizontal="center"/>
    </xf>
    <xf numFmtId="0" fontId="38" fillId="0" borderId="0" xfId="5" quotePrefix="1" applyFont="1" applyBorder="1" applyAlignment="1" applyProtection="1">
      <alignment horizontal="left"/>
    </xf>
    <xf numFmtId="0" fontId="52" fillId="0" borderId="22" xfId="29" applyFont="1" applyBorder="1" applyAlignment="1" applyProtection="1">
      <alignment horizontal="center"/>
    </xf>
    <xf numFmtId="169" fontId="55" fillId="0" borderId="0" xfId="1" applyNumberFormat="1" applyFont="1" applyFill="1" applyBorder="1"/>
    <xf numFmtId="167" fontId="55" fillId="0" borderId="0" xfId="2" applyNumberFormat="1" applyFont="1" applyFill="1" applyBorder="1"/>
    <xf numFmtId="0" fontId="56" fillId="0" borderId="22" xfId="29" applyFont="1" applyBorder="1" applyAlignment="1" applyProtection="1">
      <alignment horizontal="center" vertical="center"/>
    </xf>
    <xf numFmtId="167" fontId="38" fillId="0" borderId="22" xfId="2" applyNumberFormat="1" applyFont="1" applyFill="1" applyBorder="1" applyAlignment="1">
      <alignment vertical="center"/>
    </xf>
    <xf numFmtId="0" fontId="52" fillId="0" borderId="18" xfId="29" applyFont="1" applyFill="1" applyBorder="1" applyAlignment="1" applyProtection="1"/>
    <xf numFmtId="0" fontId="56" fillId="0" borderId="18" xfId="29" applyNumberFormat="1" applyFont="1" applyFill="1" applyBorder="1" applyAlignment="1" applyProtection="1"/>
    <xf numFmtId="0" fontId="57" fillId="0" borderId="0" xfId="5" applyFont="1" applyFill="1" applyBorder="1" applyAlignment="1" applyProtection="1"/>
    <xf numFmtId="167" fontId="51" fillId="0" borderId="22" xfId="2" applyNumberFormat="1" applyFont="1" applyFill="1" applyBorder="1" applyAlignment="1">
      <alignment vertical="center"/>
    </xf>
    <xf numFmtId="0" fontId="38" fillId="0" borderId="0" xfId="5" applyFont="1" applyBorder="1" applyAlignment="1" applyProtection="1">
      <alignment horizontal="left"/>
    </xf>
    <xf numFmtId="0" fontId="37" fillId="0" borderId="0" xfId="5" applyFont="1" applyBorder="1"/>
    <xf numFmtId="0" fontId="56" fillId="0" borderId="22" xfId="29" applyFont="1" applyBorder="1" applyAlignment="1">
      <alignment horizontal="center" vertical="center"/>
    </xf>
    <xf numFmtId="0" fontId="56" fillId="0" borderId="18" xfId="29" applyNumberFormat="1" applyFont="1" applyFill="1" applyBorder="1" applyAlignment="1"/>
    <xf numFmtId="0" fontId="56" fillId="0" borderId="0" xfId="29" applyNumberFormat="1" applyFont="1" applyBorder="1" applyAlignment="1">
      <alignment horizontal="center" vertical="center"/>
    </xf>
    <xf numFmtId="0" fontId="56" fillId="0" borderId="0" xfId="29" applyNumberFormat="1" applyFont="1" applyBorder="1" applyAlignment="1">
      <alignment horizontal="center"/>
    </xf>
    <xf numFmtId="0" fontId="56" fillId="0" borderId="18" xfId="29" applyNumberFormat="1" applyFont="1" applyBorder="1" applyAlignment="1" applyProtection="1">
      <alignment horizontal="center"/>
    </xf>
    <xf numFmtId="0" fontId="52" fillId="0" borderId="0" xfId="29" applyFont="1"/>
    <xf numFmtId="0" fontId="52" fillId="0" borderId="0" xfId="29" applyFont="1" applyBorder="1"/>
    <xf numFmtId="0" fontId="55" fillId="0" borderId="0" xfId="29" applyFont="1"/>
    <xf numFmtId="0" fontId="39" fillId="0" borderId="0" xfId="29" applyFont="1"/>
    <xf numFmtId="0" fontId="29" fillId="0" borderId="0" xfId="20" applyFont="1" applyAlignment="1" applyProtection="1">
      <alignment horizontal="right"/>
    </xf>
    <xf numFmtId="0" fontId="28" fillId="0" borderId="0" xfId="20" applyFont="1"/>
    <xf numFmtId="0" fontId="29" fillId="0" borderId="0" xfId="20" applyFont="1"/>
    <xf numFmtId="0" fontId="29" fillId="0" borderId="3" xfId="20" applyFont="1" applyBorder="1"/>
    <xf numFmtId="0" fontId="29" fillId="0" borderId="4" xfId="20" applyFont="1" applyBorder="1"/>
    <xf numFmtId="0" fontId="29" fillId="0" borderId="4" xfId="20" applyFont="1" applyBorder="1" applyAlignment="1">
      <alignment horizontal="center"/>
    </xf>
    <xf numFmtId="0" fontId="29" fillId="0" borderId="4" xfId="20" applyFont="1" applyBorder="1" applyAlignment="1" applyProtection="1">
      <alignment horizontal="center"/>
    </xf>
    <xf numFmtId="0" fontId="29" fillId="0" borderId="5" xfId="20" applyFont="1" applyBorder="1" applyAlignment="1" applyProtection="1">
      <alignment horizontal="left"/>
    </xf>
    <xf numFmtId="0" fontId="29" fillId="0" borderId="6" xfId="20" applyFont="1" applyBorder="1" applyAlignment="1" applyProtection="1">
      <alignment horizontal="center"/>
    </xf>
    <xf numFmtId="0" fontId="48" fillId="0" borderId="6" xfId="20" applyFont="1" applyBorder="1" applyAlignment="1" applyProtection="1">
      <alignment horizontal="center"/>
    </xf>
    <xf numFmtId="0" fontId="29" fillId="0" borderId="5" xfId="20" applyFont="1" applyBorder="1" applyAlignment="1" applyProtection="1">
      <alignment horizontal="center"/>
    </xf>
    <xf numFmtId="0" fontId="48" fillId="0" borderId="0" xfId="20" applyFont="1" applyBorder="1" applyAlignment="1" applyProtection="1">
      <alignment horizontal="center"/>
    </xf>
    <xf numFmtId="0" fontId="29" fillId="0" borderId="7" xfId="20" applyFont="1" applyBorder="1" applyAlignment="1" applyProtection="1">
      <alignment horizontal="center"/>
    </xf>
    <xf numFmtId="49" fontId="29" fillId="0" borderId="8" xfId="20" applyNumberFormat="1" applyFont="1" applyBorder="1" applyAlignment="1" applyProtection="1">
      <alignment horizontal="center"/>
    </xf>
    <xf numFmtId="0" fontId="29" fillId="0" borderId="8" xfId="20" applyFont="1" applyBorder="1" applyAlignment="1" applyProtection="1">
      <alignment horizontal="center"/>
    </xf>
    <xf numFmtId="0" fontId="29" fillId="0" borderId="0" xfId="20" applyFont="1" applyBorder="1"/>
    <xf numFmtId="0" fontId="28" fillId="0" borderId="0" xfId="20" applyFont="1" applyBorder="1"/>
    <xf numFmtId="0" fontId="29" fillId="6" borderId="5" xfId="20" applyFont="1" applyFill="1" applyBorder="1"/>
    <xf numFmtId="0" fontId="29" fillId="6" borderId="6" xfId="20" applyFont="1" applyFill="1" applyBorder="1"/>
    <xf numFmtId="9" fontId="29" fillId="6" borderId="6" xfId="34" applyNumberFormat="1" applyFont="1" applyFill="1" applyBorder="1"/>
    <xf numFmtId="9" fontId="29" fillId="6" borderId="6" xfId="34" applyFont="1" applyFill="1" applyBorder="1"/>
    <xf numFmtId="169" fontId="29" fillId="6" borderId="6" xfId="1" applyNumberFormat="1" applyFont="1" applyFill="1" applyBorder="1"/>
    <xf numFmtId="0" fontId="29" fillId="6" borderId="5" xfId="20" applyFont="1" applyFill="1" applyBorder="1" applyAlignment="1" applyProtection="1">
      <alignment horizontal="left"/>
    </xf>
    <xf numFmtId="0" fontId="29" fillId="6" borderId="6" xfId="20" applyFont="1" applyFill="1" applyBorder="1" applyAlignment="1" applyProtection="1">
      <alignment horizontal="left"/>
    </xf>
    <xf numFmtId="0" fontId="29" fillId="6" borderId="7" xfId="20" applyFont="1" applyFill="1" applyBorder="1" applyAlignment="1" applyProtection="1">
      <alignment horizontal="fill"/>
    </xf>
    <xf numFmtId="0" fontId="29" fillId="6" borderId="8" xfId="20" applyFont="1" applyFill="1" applyBorder="1"/>
    <xf numFmtId="43" fontId="29" fillId="6" borderId="8" xfId="1" applyFont="1" applyFill="1" applyBorder="1"/>
    <xf numFmtId="9" fontId="29" fillId="6" borderId="8" xfId="34" applyFont="1" applyFill="1" applyBorder="1" applyAlignment="1" applyProtection="1">
      <alignment horizontal="fill"/>
    </xf>
    <xf numFmtId="0" fontId="29" fillId="6" borderId="8" xfId="20" applyFont="1" applyFill="1" applyBorder="1" applyAlignment="1" applyProtection="1">
      <alignment horizontal="fill"/>
    </xf>
    <xf numFmtId="169" fontId="29" fillId="6" borderId="8" xfId="1" applyNumberFormat="1" applyFont="1" applyFill="1" applyBorder="1" applyAlignment="1" applyProtection="1">
      <alignment horizontal="fill"/>
    </xf>
    <xf numFmtId="0" fontId="29" fillId="0" borderId="0" xfId="20" applyFont="1" applyAlignment="1" applyProtection="1">
      <alignment horizontal="left"/>
    </xf>
    <xf numFmtId="43" fontId="29" fillId="0" borderId="0" xfId="20" applyNumberFormat="1" applyFont="1"/>
    <xf numFmtId="0" fontId="29" fillId="0" borderId="0" xfId="0" applyFont="1" applyAlignment="1">
      <alignment horizontal="right"/>
    </xf>
    <xf numFmtId="43" fontId="29" fillId="0" borderId="1" xfId="1" applyNumberFormat="1" applyFont="1" applyFill="1" applyBorder="1"/>
    <xf numFmtId="0" fontId="29" fillId="0" borderId="0" xfId="20" applyFont="1" applyAlignment="1" applyProtection="1">
      <alignment horizontal="center"/>
    </xf>
    <xf numFmtId="167" fontId="29" fillId="0" borderId="1" xfId="2" applyNumberFormat="1" applyFont="1" applyFill="1" applyBorder="1" applyAlignment="1" applyProtection="1">
      <alignment horizontal="left"/>
    </xf>
    <xf numFmtId="0" fontId="28" fillId="0" borderId="0" xfId="21" applyNumberFormat="1" applyFont="1"/>
    <xf numFmtId="0" fontId="29" fillId="0" borderId="0" xfId="21" applyNumberFormat="1" applyFont="1"/>
    <xf numFmtId="0" fontId="29" fillId="0" borderId="0" xfId="21" applyNumberFormat="1" applyFont="1" applyBorder="1"/>
    <xf numFmtId="0" fontId="29" fillId="0" borderId="24" xfId="21" applyNumberFormat="1" applyFont="1" applyBorder="1"/>
    <xf numFmtId="0" fontId="29" fillId="0" borderId="25" xfId="21" applyNumberFormat="1" applyFont="1" applyBorder="1" applyAlignment="1" applyProtection="1">
      <alignment horizontal="center"/>
    </xf>
    <xf numFmtId="0" fontId="29" fillId="0" borderId="26" xfId="21" applyNumberFormat="1" applyFont="1" applyBorder="1" applyAlignment="1" applyProtection="1">
      <alignment horizontal="center"/>
    </xf>
    <xf numFmtId="0" fontId="29" fillId="0" borderId="12" xfId="21" applyNumberFormat="1" applyFont="1" applyBorder="1"/>
    <xf numFmtId="0" fontId="29" fillId="0" borderId="9" xfId="21" applyNumberFormat="1" applyFont="1" applyFill="1" applyBorder="1" applyAlignment="1" applyProtection="1">
      <alignment horizontal="center"/>
    </xf>
    <xf numFmtId="0" fontId="29" fillId="0" borderId="9" xfId="21" applyNumberFormat="1" applyFont="1" applyBorder="1" applyAlignment="1" applyProtection="1">
      <alignment horizontal="center"/>
    </xf>
    <xf numFmtId="0" fontId="29" fillId="0" borderId="27" xfId="21" applyNumberFormat="1" applyFont="1" applyBorder="1" applyAlignment="1" applyProtection="1">
      <alignment horizontal="center"/>
    </xf>
    <xf numFmtId="0" fontId="29" fillId="0" borderId="12" xfId="21" applyNumberFormat="1" applyFont="1" applyFill="1" applyBorder="1" applyAlignment="1">
      <alignment horizontal="center"/>
    </xf>
    <xf numFmtId="0" fontId="29" fillId="0" borderId="28" xfId="21" applyNumberFormat="1" applyFont="1" applyFill="1" applyBorder="1" applyAlignment="1" applyProtection="1">
      <alignment horizontal="center"/>
    </xf>
    <xf numFmtId="0" fontId="29" fillId="0" borderId="10" xfId="21" applyNumberFormat="1" applyFont="1" applyFill="1" applyBorder="1" applyAlignment="1" applyProtection="1">
      <alignment horizontal="center"/>
    </xf>
    <xf numFmtId="0" fontId="29" fillId="0" borderId="10" xfId="21" applyNumberFormat="1" applyFont="1" applyBorder="1" applyAlignment="1" applyProtection="1">
      <alignment horizontal="center"/>
    </xf>
    <xf numFmtId="0" fontId="29" fillId="0" borderId="29" xfId="21" applyNumberFormat="1" applyFont="1" applyBorder="1" applyAlignment="1" applyProtection="1">
      <alignment horizontal="center"/>
    </xf>
    <xf numFmtId="0" fontId="29" fillId="6" borderId="19" xfId="21" applyNumberFormat="1" applyFont="1" applyFill="1" applyBorder="1" applyAlignment="1" applyProtection="1">
      <alignment horizontal="left"/>
    </xf>
    <xf numFmtId="43" fontId="29" fillId="6" borderId="1" xfId="21" applyNumberFormat="1" applyFont="1" applyFill="1" applyBorder="1" applyAlignment="1" applyProtection="1"/>
    <xf numFmtId="43" fontId="29" fillId="0" borderId="30" xfId="21" applyNumberFormat="1" applyFont="1" applyFill="1" applyBorder="1" applyAlignment="1" applyProtection="1"/>
    <xf numFmtId="0" fontId="29" fillId="6" borderId="19" xfId="21" applyNumberFormat="1" applyFont="1" applyFill="1" applyBorder="1"/>
    <xf numFmtId="0" fontId="29" fillId="0" borderId="14" xfId="21" applyNumberFormat="1" applyFont="1" applyFill="1" applyBorder="1" applyAlignment="1" applyProtection="1">
      <alignment horizontal="center"/>
    </xf>
    <xf numFmtId="43" fontId="29" fillId="0" borderId="31" xfId="21" applyNumberFormat="1" applyFont="1" applyFill="1" applyBorder="1" applyAlignment="1" applyProtection="1"/>
    <xf numFmtId="43" fontId="29" fillId="0" borderId="32" xfId="21" applyNumberFormat="1" applyFont="1" applyFill="1" applyBorder="1" applyAlignment="1" applyProtection="1"/>
    <xf numFmtId="0" fontId="29" fillId="0" borderId="0" xfId="21" applyNumberFormat="1" applyFont="1" applyFill="1"/>
    <xf numFmtId="0" fontId="28" fillId="0" borderId="0" xfId="21" applyNumberFormat="1" applyFont="1" applyFill="1"/>
    <xf numFmtId="0" fontId="29" fillId="5" borderId="4" xfId="22" quotePrefix="1" applyFont="1" applyFill="1" applyBorder="1" applyAlignment="1">
      <alignment horizontal="left"/>
    </xf>
    <xf numFmtId="43" fontId="29" fillId="5" borderId="4" xfId="34" applyNumberFormat="1" applyFont="1" applyFill="1" applyBorder="1"/>
    <xf numFmtId="167" fontId="29" fillId="5" borderId="4" xfId="2" applyNumberFormat="1" applyFont="1" applyFill="1" applyBorder="1" applyAlignment="1" applyProtection="1">
      <alignment horizontal="fill"/>
    </xf>
    <xf numFmtId="0" fontId="29" fillId="6" borderId="9" xfId="20" applyFont="1" applyFill="1" applyBorder="1"/>
    <xf numFmtId="9" fontId="29" fillId="6" borderId="9" xfId="34" applyFont="1" applyFill="1" applyBorder="1"/>
    <xf numFmtId="0" fontId="28" fillId="0" borderId="0" xfId="22" applyFont="1"/>
    <xf numFmtId="0" fontId="29" fillId="0" borderId="0" xfId="22" applyFont="1" applyAlignment="1" applyProtection="1">
      <alignment horizontal="right"/>
    </xf>
    <xf numFmtId="0" fontId="29" fillId="0" borderId="0" xfId="22" quotePrefix="1" applyFont="1" applyAlignment="1">
      <alignment horizontal="right"/>
    </xf>
    <xf numFmtId="0" fontId="29" fillId="0" borderId="0" xfId="22" applyFont="1"/>
    <xf numFmtId="0" fontId="29" fillId="0" borderId="0" xfId="0" applyFont="1" applyAlignment="1" applyProtection="1"/>
    <xf numFmtId="0" fontId="34" fillId="0" borderId="0" xfId="22" applyFont="1" applyAlignment="1" applyProtection="1">
      <alignment horizontal="left"/>
    </xf>
    <xf numFmtId="0" fontId="29" fillId="0" borderId="0" xfId="22" quotePrefix="1" applyFont="1" applyAlignment="1">
      <alignment horizontal="left"/>
    </xf>
    <xf numFmtId="0" fontId="29" fillId="0" borderId="0" xfId="22" applyFont="1" applyAlignment="1" applyProtection="1">
      <alignment horizontal="left"/>
    </xf>
    <xf numFmtId="167" fontId="31" fillId="0" borderId="1" xfId="22" applyNumberFormat="1" applyFont="1" applyFill="1" applyBorder="1" applyAlignment="1"/>
    <xf numFmtId="0" fontId="29" fillId="0" borderId="0" xfId="22" applyFont="1" applyBorder="1"/>
    <xf numFmtId="0" fontId="28" fillId="0" borderId="0" xfId="22" applyFont="1" applyAlignment="1" applyProtection="1">
      <alignment horizontal="left"/>
    </xf>
    <xf numFmtId="0" fontId="28" fillId="0" borderId="0" xfId="22" applyFont="1" applyAlignment="1" applyProtection="1">
      <alignment horizontal="fill"/>
    </xf>
    <xf numFmtId="0" fontId="28" fillId="0" borderId="0" xfId="22" applyFont="1" applyFill="1" applyAlignment="1" applyProtection="1">
      <alignment horizontal="left"/>
    </xf>
    <xf numFmtId="43" fontId="31" fillId="0" borderId="1" xfId="1" applyNumberFormat="1" applyFont="1" applyFill="1" applyBorder="1" applyAlignment="1" applyProtection="1">
      <protection locked="0"/>
    </xf>
    <xf numFmtId="0" fontId="28" fillId="0" borderId="0" xfId="22" applyFont="1" applyBorder="1"/>
    <xf numFmtId="0" fontId="29" fillId="0" borderId="0" xfId="22" applyFont="1" applyFill="1" applyAlignment="1">
      <alignment horizontal="center"/>
    </xf>
    <xf numFmtId="0" fontId="29" fillId="0" borderId="0" xfId="22" applyFont="1" applyAlignment="1">
      <alignment horizontal="center"/>
    </xf>
    <xf numFmtId="0" fontId="29" fillId="0" borderId="0" xfId="22" applyFont="1" applyFill="1" applyBorder="1" applyAlignment="1">
      <alignment horizontal="center"/>
    </xf>
    <xf numFmtId="0" fontId="29" fillId="0" borderId="0" xfId="22" applyFont="1" applyFill="1" applyBorder="1"/>
    <xf numFmtId="0" fontId="28" fillId="0" borderId="0" xfId="22" applyFont="1" applyFill="1" applyBorder="1"/>
    <xf numFmtId="0" fontId="29" fillId="0" borderId="0" xfId="22" quotePrefix="1" applyFont="1" applyAlignment="1">
      <alignment horizontal="center"/>
    </xf>
    <xf numFmtId="0" fontId="29" fillId="0" borderId="0" xfId="22" quotePrefix="1" applyFont="1"/>
    <xf numFmtId="0" fontId="29" fillId="0" borderId="0" xfId="22" quotePrefix="1" applyFont="1" applyFill="1" applyBorder="1" applyAlignment="1">
      <alignment horizontal="center"/>
    </xf>
    <xf numFmtId="10" fontId="28" fillId="6" borderId="1" xfId="34" applyNumberFormat="1" applyFont="1" applyFill="1" applyBorder="1" applyAlignment="1" applyProtection="1">
      <alignment horizontal="center"/>
      <protection locked="0"/>
    </xf>
    <xf numFmtId="167" fontId="30" fillId="0" borderId="1" xfId="2" applyNumberFormat="1" applyFont="1" applyFill="1" applyBorder="1"/>
    <xf numFmtId="167" fontId="28" fillId="0" borderId="0" xfId="2" applyNumberFormat="1" applyFont="1" applyFill="1" applyBorder="1"/>
    <xf numFmtId="43" fontId="30" fillId="0" borderId="1" xfId="2" applyNumberFormat="1" applyFont="1" applyFill="1" applyBorder="1"/>
    <xf numFmtId="2" fontId="28" fillId="0" borderId="0" xfId="22" applyNumberFormat="1" applyFont="1" applyFill="1" applyBorder="1"/>
    <xf numFmtId="2" fontId="28" fillId="0" borderId="0" xfId="22" applyNumberFormat="1" applyFont="1" applyFill="1" applyBorder="1" applyProtection="1">
      <protection locked="0"/>
    </xf>
    <xf numFmtId="2" fontId="28" fillId="0" borderId="0" xfId="22" applyNumberFormat="1" applyFont="1" applyBorder="1"/>
    <xf numFmtId="0" fontId="29" fillId="0" borderId="0" xfId="22" applyFont="1" applyBorder="1" applyProtection="1">
      <protection locked="0"/>
    </xf>
    <xf numFmtId="0" fontId="29" fillId="0" borderId="0" xfId="22" quotePrefix="1" applyFont="1" applyBorder="1" applyAlignment="1" applyProtection="1">
      <alignment horizontal="center"/>
      <protection locked="0"/>
    </xf>
    <xf numFmtId="0" fontId="29" fillId="6" borderId="2" xfId="22" applyFont="1" applyFill="1" applyBorder="1" applyProtection="1">
      <protection locked="0"/>
    </xf>
    <xf numFmtId="0" fontId="29" fillId="6" borderId="23" xfId="22" applyFont="1" applyFill="1" applyBorder="1" applyProtection="1">
      <protection locked="0"/>
    </xf>
    <xf numFmtId="0" fontId="28" fillId="0" borderId="0" xfId="22" applyFont="1" applyBorder="1" applyAlignment="1">
      <alignment horizontal="center"/>
    </xf>
    <xf numFmtId="43" fontId="30" fillId="0" borderId="0" xfId="2" applyNumberFormat="1" applyFont="1" applyFill="1" applyBorder="1"/>
    <xf numFmtId="10" fontId="31" fillId="0" borderId="34" xfId="34" quotePrefix="1" applyNumberFormat="1" applyFont="1" applyFill="1" applyBorder="1" applyAlignment="1">
      <alignment horizontal="center"/>
    </xf>
    <xf numFmtId="0" fontId="28" fillId="0" borderId="0" xfId="22" applyFont="1" applyFill="1"/>
    <xf numFmtId="167" fontId="31" fillId="0" borderId="34" xfId="2" applyNumberFormat="1" applyFont="1" applyFill="1" applyBorder="1"/>
    <xf numFmtId="167" fontId="29" fillId="0" borderId="0" xfId="2" applyNumberFormat="1" applyFont="1" applyFill="1"/>
    <xf numFmtId="43" fontId="31" fillId="0" borderId="34" xfId="2" applyNumberFormat="1" applyFont="1" applyFill="1" applyBorder="1"/>
    <xf numFmtId="1" fontId="28" fillId="0" borderId="0" xfId="22" applyNumberFormat="1" applyFont="1" applyFill="1" applyBorder="1"/>
    <xf numFmtId="1" fontId="28" fillId="0" borderId="0" xfId="22" applyNumberFormat="1" applyFont="1" applyFill="1"/>
    <xf numFmtId="0" fontId="28" fillId="0" borderId="0" xfId="22" quotePrefix="1" applyFont="1"/>
    <xf numFmtId="0" fontId="32" fillId="0" borderId="0" xfId="22" applyFont="1"/>
    <xf numFmtId="0" fontId="32" fillId="0" borderId="0" xfId="22" applyFont="1" applyFill="1"/>
    <xf numFmtId="0" fontId="29" fillId="0" borderId="0" xfId="22" applyFont="1" applyFill="1"/>
    <xf numFmtId="0" fontId="29" fillId="0" borderId="0" xfId="22" applyFont="1" applyFill="1" applyAlignment="1" applyProtection="1">
      <alignment horizontal="left"/>
    </xf>
    <xf numFmtId="0" fontId="28" fillId="0" borderId="0" xfId="22" applyFont="1" applyFill="1" applyAlignment="1" applyProtection="1">
      <alignment horizontal="fill"/>
    </xf>
    <xf numFmtId="43" fontId="31" fillId="0" borderId="1" xfId="22" applyNumberFormat="1" applyFont="1" applyFill="1" applyBorder="1"/>
    <xf numFmtId="0" fontId="29" fillId="0" borderId="0" xfId="22" quotePrefix="1" applyFont="1" applyFill="1" applyAlignment="1">
      <alignment horizontal="center"/>
    </xf>
    <xf numFmtId="0" fontId="29" fillId="0" borderId="0" xfId="22" applyFont="1" applyAlignment="1">
      <alignment horizontal="left" indent="1"/>
    </xf>
    <xf numFmtId="0" fontId="29" fillId="0" borderId="0" xfId="22" applyFont="1" applyAlignment="1"/>
    <xf numFmtId="1" fontId="30" fillId="0" borderId="0" xfId="22" applyNumberFormat="1" applyFont="1" applyFill="1" applyBorder="1"/>
    <xf numFmtId="43" fontId="30" fillId="0" borderId="1" xfId="22" applyNumberFormat="1" applyFont="1" applyFill="1" applyBorder="1"/>
    <xf numFmtId="0" fontId="28" fillId="0" borderId="0" xfId="0" applyFont="1" applyAlignment="1">
      <alignment horizontal="left" indent="1"/>
    </xf>
    <xf numFmtId="0" fontId="28" fillId="0" borderId="0" xfId="0" applyFont="1" applyAlignment="1">
      <alignment horizontal="center"/>
    </xf>
    <xf numFmtId="0" fontId="30" fillId="0" borderId="0" xfId="0" applyFont="1" applyFill="1"/>
    <xf numFmtId="10" fontId="28" fillId="0" borderId="0" xfId="34" applyNumberFormat="1" applyFont="1" applyFill="1" applyBorder="1" applyAlignment="1">
      <alignment horizontal="center"/>
    </xf>
    <xf numFmtId="0" fontId="30" fillId="0" borderId="0" xfId="22" applyFont="1" applyFill="1" applyBorder="1"/>
    <xf numFmtId="0" fontId="28" fillId="0" borderId="0" xfId="22" applyFont="1" applyFill="1" applyBorder="1" applyAlignment="1">
      <alignment horizontal="center"/>
    </xf>
    <xf numFmtId="10" fontId="29" fillId="0" borderId="0" xfId="34" quotePrefix="1" applyNumberFormat="1" applyFont="1" applyFill="1" applyAlignment="1">
      <alignment horizontal="center"/>
    </xf>
    <xf numFmtId="1" fontId="30" fillId="0" borderId="0" xfId="22" applyNumberFormat="1" applyFont="1" applyFill="1"/>
    <xf numFmtId="43" fontId="31" fillId="0" borderId="34" xfId="22" applyNumberFormat="1" applyFont="1" applyFill="1" applyBorder="1"/>
    <xf numFmtId="0" fontId="28" fillId="0" borderId="0" xfId="22" quotePrefix="1" applyFont="1" applyFill="1"/>
    <xf numFmtId="167" fontId="29" fillId="0" borderId="1" xfId="22" applyNumberFormat="1" applyFont="1" applyFill="1" applyBorder="1" applyAlignment="1"/>
    <xf numFmtId="43" fontId="29" fillId="0" borderId="1" xfId="22" applyNumberFormat="1" applyFont="1" applyFill="1" applyBorder="1"/>
    <xf numFmtId="10" fontId="28" fillId="0" borderId="1" xfId="34" applyNumberFormat="1" applyFont="1" applyFill="1" applyBorder="1" applyAlignment="1">
      <alignment horizontal="center"/>
    </xf>
    <xf numFmtId="167" fontId="28" fillId="0" borderId="1" xfId="2" applyNumberFormat="1" applyFont="1" applyFill="1" applyBorder="1"/>
    <xf numFmtId="43" fontId="28" fillId="0" borderId="1" xfId="22" applyNumberFormat="1" applyFont="1" applyFill="1" applyBorder="1"/>
    <xf numFmtId="10" fontId="29" fillId="0" borderId="1" xfId="34" quotePrefix="1" applyNumberFormat="1" applyFont="1" applyFill="1" applyBorder="1" applyAlignment="1">
      <alignment horizontal="center"/>
    </xf>
    <xf numFmtId="167" fontId="29" fillId="0" borderId="1" xfId="2" applyNumberFormat="1" applyFont="1" applyFill="1" applyBorder="1"/>
    <xf numFmtId="0" fontId="29" fillId="0" borderId="0" xfId="23" applyFont="1"/>
    <xf numFmtId="0" fontId="29" fillId="0" borderId="0" xfId="23" applyFont="1" applyAlignment="1" applyProtection="1">
      <alignment horizontal="right"/>
    </xf>
    <xf numFmtId="0" fontId="28" fillId="0" borderId="0" xfId="23" applyFont="1"/>
    <xf numFmtId="0" fontId="29" fillId="0" borderId="0" xfId="23" applyFont="1" applyBorder="1" applyAlignment="1" applyProtection="1"/>
    <xf numFmtId="0" fontId="29" fillId="0" borderId="0" xfId="23" applyFont="1" applyAlignment="1" applyProtection="1">
      <alignment horizontal="left"/>
    </xf>
    <xf numFmtId="0" fontId="29" fillId="0" borderId="0" xfId="23" applyFont="1" applyAlignment="1">
      <alignment horizontal="left"/>
    </xf>
    <xf numFmtId="0" fontId="29" fillId="0" borderId="0" xfId="23" applyFont="1" applyAlignment="1" applyProtection="1">
      <alignment horizontal="center"/>
    </xf>
    <xf numFmtId="0" fontId="29" fillId="0" borderId="2" xfId="23" applyFont="1" applyBorder="1" applyAlignment="1" applyProtection="1">
      <alignment horizontal="center"/>
    </xf>
    <xf numFmtId="0" fontId="29" fillId="0" borderId="0" xfId="23" applyFont="1" applyAlignment="1" applyProtection="1">
      <alignment horizontal="center" vertical="center"/>
    </xf>
    <xf numFmtId="0" fontId="29" fillId="0" borderId="0" xfId="23" applyFont="1" applyAlignment="1">
      <alignment vertical="center" wrapText="1"/>
    </xf>
    <xf numFmtId="167" fontId="31" fillId="0" borderId="1" xfId="2" applyNumberFormat="1" applyFont="1" applyFill="1" applyBorder="1" applyAlignment="1">
      <alignment vertical="center"/>
    </xf>
    <xf numFmtId="0" fontId="29" fillId="0" borderId="0" xfId="23" applyFont="1" applyAlignment="1">
      <alignment vertical="center"/>
    </xf>
    <xf numFmtId="169" fontId="29" fillId="0" borderId="1" xfId="1" applyNumberFormat="1" applyFont="1" applyFill="1" applyBorder="1" applyAlignment="1" applyProtection="1">
      <alignment horizontal="center" vertical="center"/>
    </xf>
    <xf numFmtId="169" fontId="29" fillId="0" borderId="1" xfId="1" applyNumberFormat="1" applyFont="1" applyBorder="1" applyAlignment="1" applyProtection="1">
      <alignment horizontal="center" vertical="center"/>
    </xf>
    <xf numFmtId="167" fontId="29" fillId="0" borderId="1" xfId="2" applyNumberFormat="1" applyFont="1" applyFill="1" applyBorder="1" applyAlignment="1">
      <alignment vertical="center"/>
    </xf>
    <xf numFmtId="0" fontId="29" fillId="0" borderId="0" xfId="23" applyFont="1" applyBorder="1" applyAlignment="1" applyProtection="1">
      <alignment horizontal="center" vertical="center"/>
    </xf>
    <xf numFmtId="0" fontId="29" fillId="0" borderId="21" xfId="23" applyFont="1" applyBorder="1" applyAlignment="1">
      <alignment vertical="center" wrapText="1"/>
    </xf>
    <xf numFmtId="167" fontId="29" fillId="5" borderId="1" xfId="2" applyNumberFormat="1" applyFont="1" applyFill="1" applyBorder="1" applyAlignment="1">
      <alignment vertical="center"/>
    </xf>
    <xf numFmtId="0" fontId="29" fillId="0" borderId="0" xfId="23" applyFont="1" applyBorder="1" applyAlignment="1" applyProtection="1">
      <alignment horizontal="left"/>
    </xf>
    <xf numFmtId="0" fontId="29" fillId="0" borderId="20" xfId="23" applyFont="1" applyBorder="1"/>
    <xf numFmtId="0" fontId="29" fillId="0" borderId="0" xfId="23" applyFont="1" applyBorder="1"/>
    <xf numFmtId="0" fontId="29" fillId="5" borderId="0" xfId="23" applyFont="1" applyFill="1" applyAlignment="1">
      <alignment vertical="center"/>
    </xf>
    <xf numFmtId="167" fontId="31" fillId="0" borderId="34" xfId="2" applyNumberFormat="1" applyFont="1" applyFill="1" applyBorder="1" applyAlignment="1" applyProtection="1">
      <alignment horizontal="left" vertical="center"/>
    </xf>
    <xf numFmtId="0" fontId="34" fillId="0" borderId="0" xfId="10" applyFont="1" applyAlignment="1" applyProtection="1">
      <alignment horizontal="left"/>
    </xf>
    <xf numFmtId="0" fontId="28" fillId="0" borderId="0" xfId="24" applyFont="1"/>
    <xf numFmtId="0" fontId="28" fillId="0" borderId="0" xfId="24" applyFont="1" applyAlignment="1">
      <alignment horizontal="right"/>
    </xf>
    <xf numFmtId="0" fontId="29" fillId="0" borderId="0" xfId="24" applyFont="1"/>
    <xf numFmtId="0" fontId="43" fillId="0" borderId="0" xfId="24" applyFont="1" applyAlignment="1" applyProtection="1">
      <alignment horizontal="left"/>
    </xf>
    <xf numFmtId="0" fontId="43" fillId="0" borderId="0" xfId="24" applyFont="1"/>
    <xf numFmtId="0" fontId="29" fillId="0" borderId="0" xfId="24" applyFont="1" applyAlignment="1">
      <alignment horizontal="center"/>
    </xf>
    <xf numFmtId="0" fontId="29" fillId="0" borderId="0" xfId="24" applyFont="1" applyAlignment="1" applyProtection="1">
      <alignment horizontal="center"/>
    </xf>
    <xf numFmtId="0" fontId="29" fillId="0" borderId="0" xfId="24" applyFont="1" applyBorder="1" applyAlignment="1">
      <alignment horizontal="center"/>
    </xf>
    <xf numFmtId="0" fontId="29" fillId="0" borderId="0" xfId="24" applyFont="1" applyAlignment="1" applyProtection="1">
      <alignment horizontal="left"/>
    </xf>
    <xf numFmtId="0" fontId="29" fillId="0" borderId="2" xfId="24" applyFont="1" applyBorder="1" applyAlignment="1">
      <alignment horizontal="center"/>
    </xf>
    <xf numFmtId="0" fontId="29" fillId="0" borderId="0" xfId="24" applyFont="1" applyAlignment="1" applyProtection="1">
      <alignment horizontal="center" vertical="center"/>
    </xf>
    <xf numFmtId="0" fontId="29" fillId="0" borderId="0" xfId="24" applyFont="1" applyAlignment="1">
      <alignment vertical="center"/>
    </xf>
    <xf numFmtId="0" fontId="29" fillId="0" borderId="0" xfId="24" applyFont="1" applyAlignment="1">
      <alignment vertical="center" wrapText="1"/>
    </xf>
    <xf numFmtId="0" fontId="29" fillId="0" borderId="1" xfId="24" applyFont="1" applyFill="1" applyBorder="1" applyAlignment="1">
      <alignment vertical="center"/>
    </xf>
    <xf numFmtId="0" fontId="29" fillId="0" borderId="7" xfId="24" applyFont="1" applyFill="1" applyBorder="1" applyAlignment="1">
      <alignment vertical="center"/>
    </xf>
    <xf numFmtId="0" fontId="29" fillId="0" borderId="0" xfId="24" applyFont="1" applyAlignment="1" applyProtection="1">
      <alignment vertical="center"/>
    </xf>
    <xf numFmtId="167" fontId="29" fillId="0" borderId="1" xfId="24" applyNumberFormat="1" applyFont="1" applyFill="1" applyBorder="1" applyAlignment="1">
      <alignment vertical="center"/>
    </xf>
    <xf numFmtId="167" fontId="31" fillId="0" borderId="1" xfId="2" applyNumberFormat="1" applyFont="1" applyFill="1" applyBorder="1" applyAlignment="1" applyProtection="1">
      <alignment horizontal="left" vertical="center"/>
    </xf>
    <xf numFmtId="0" fontId="29" fillId="0" borderId="0" xfId="24" applyFont="1" applyFill="1" applyAlignment="1" applyProtection="1">
      <alignment horizontal="left"/>
    </xf>
    <xf numFmtId="0" fontId="29" fillId="0" borderId="0" xfId="10" applyFont="1" applyAlignment="1" applyProtection="1">
      <alignment horizontal="left"/>
    </xf>
    <xf numFmtId="0" fontId="29" fillId="0" borderId="0" xfId="24" applyFont="1" applyFill="1"/>
    <xf numFmtId="0" fontId="28" fillId="0" borderId="0" xfId="24" applyFont="1" applyFill="1"/>
    <xf numFmtId="0" fontId="29" fillId="0" borderId="0" xfId="24" applyFont="1" applyFill="1" applyBorder="1"/>
    <xf numFmtId="44" fontId="29" fillId="0" borderId="0" xfId="2" applyFont="1" applyFill="1" applyBorder="1"/>
    <xf numFmtId="177" fontId="29" fillId="0" borderId="1" xfId="2" applyNumberFormat="1" applyFont="1" applyFill="1" applyBorder="1" applyAlignment="1"/>
    <xf numFmtId="177" fontId="29" fillId="6" borderId="1" xfId="2" applyNumberFormat="1" applyFont="1" applyFill="1" applyBorder="1" applyAlignment="1"/>
    <xf numFmtId="44" fontId="29" fillId="0" borderId="1" xfId="2" applyFont="1" applyFill="1" applyBorder="1" applyAlignment="1"/>
    <xf numFmtId="167" fontId="38" fillId="6" borderId="22" xfId="2" applyNumberFormat="1" applyFont="1" applyFill="1" applyBorder="1" applyAlignment="1">
      <alignment vertical="center"/>
    </xf>
    <xf numFmtId="0" fontId="52" fillId="6" borderId="18" xfId="29" applyFont="1" applyFill="1" applyBorder="1" applyAlignment="1" applyProtection="1"/>
    <xf numFmtId="0" fontId="56" fillId="6" borderId="18" xfId="29" applyNumberFormat="1" applyFont="1" applyFill="1" applyBorder="1" applyAlignment="1" applyProtection="1"/>
    <xf numFmtId="0" fontId="56" fillId="6" borderId="18" xfId="29" applyNumberFormat="1" applyFont="1" applyFill="1" applyBorder="1" applyAlignment="1"/>
    <xf numFmtId="167" fontId="56" fillId="0" borderId="0" xfId="29" applyNumberFormat="1" applyFont="1" applyBorder="1" applyAlignment="1">
      <alignment horizontal="center" vertical="center"/>
    </xf>
    <xf numFmtId="0" fontId="29" fillId="0" borderId="0" xfId="25" applyFont="1"/>
    <xf numFmtId="0" fontId="29" fillId="0" borderId="0" xfId="25" applyFont="1" applyAlignment="1" applyProtection="1">
      <alignment horizontal="right"/>
    </xf>
    <xf numFmtId="0" fontId="28" fillId="0" borderId="0" xfId="25" applyFont="1"/>
    <xf numFmtId="0" fontId="29" fillId="0" borderId="0" xfId="25" applyFont="1" applyAlignment="1" applyProtection="1">
      <alignment horizontal="left"/>
    </xf>
    <xf numFmtId="0" fontId="29" fillId="0" borderId="0" xfId="25" applyFont="1" applyAlignment="1" applyProtection="1">
      <alignment horizontal="center"/>
    </xf>
    <xf numFmtId="0" fontId="29" fillId="0" borderId="2" xfId="25" applyFont="1" applyBorder="1" applyAlignment="1" applyProtection="1">
      <alignment horizontal="center"/>
    </xf>
    <xf numFmtId="0" fontId="29" fillId="0" borderId="0" xfId="25" applyFont="1" applyAlignment="1" applyProtection="1">
      <alignment horizontal="center" vertical="center"/>
    </xf>
    <xf numFmtId="0" fontId="29" fillId="0" borderId="0" xfId="25" applyFont="1" applyAlignment="1">
      <alignment vertical="center" wrapText="1"/>
    </xf>
    <xf numFmtId="0" fontId="28" fillId="0" borderId="0" xfId="25" applyFont="1" applyAlignment="1">
      <alignment vertical="center"/>
    </xf>
    <xf numFmtId="0" fontId="29" fillId="0" borderId="0" xfId="25" applyFont="1" applyAlignment="1" applyProtection="1">
      <alignment horizontal="left" vertical="center"/>
    </xf>
    <xf numFmtId="0" fontId="30" fillId="0" borderId="0" xfId="25" applyFont="1" applyFill="1" applyAlignment="1">
      <alignment vertical="center"/>
    </xf>
    <xf numFmtId="0" fontId="28" fillId="0" borderId="0" xfId="26" applyFont="1"/>
    <xf numFmtId="0" fontId="29" fillId="0" borderId="0" xfId="26" applyFont="1" applyAlignment="1" applyProtection="1">
      <alignment horizontal="left"/>
    </xf>
    <xf numFmtId="0" fontId="29" fillId="0" borderId="0" xfId="26" applyFont="1"/>
    <xf numFmtId="0" fontId="28" fillId="0" borderId="0" xfId="26" applyFont="1" applyAlignment="1" applyProtection="1">
      <alignment horizontal="left"/>
    </xf>
    <xf numFmtId="0" fontId="29" fillId="0" borderId="0" xfId="26" applyFont="1" applyAlignment="1" applyProtection="1">
      <alignment horizontal="center"/>
    </xf>
    <xf numFmtId="0" fontId="29" fillId="0" borderId="2" xfId="26" applyFont="1" applyBorder="1" applyAlignment="1" applyProtection="1">
      <alignment horizontal="center"/>
    </xf>
    <xf numFmtId="0" fontId="29" fillId="0" borderId="0" xfId="26" applyFont="1" applyAlignment="1">
      <alignment horizontal="center" vertical="center"/>
    </xf>
    <xf numFmtId="0" fontId="29" fillId="0" borderId="0" xfId="26" applyFont="1" applyAlignment="1">
      <alignment vertical="center" wrapText="1"/>
    </xf>
    <xf numFmtId="167" fontId="29" fillId="0" borderId="1" xfId="2" applyNumberFormat="1" applyFont="1" applyFill="1" applyBorder="1" applyAlignment="1" applyProtection="1">
      <alignment horizontal="left" vertical="center"/>
    </xf>
    <xf numFmtId="0" fontId="29" fillId="0" borderId="0" xfId="26" applyFont="1" applyAlignment="1" applyProtection="1">
      <alignment horizontal="center" vertical="center"/>
    </xf>
    <xf numFmtId="167" fontId="29" fillId="0" borderId="1" xfId="2" applyNumberFormat="1" applyFont="1" applyFill="1" applyBorder="1" applyAlignment="1" applyProtection="1">
      <alignment horizontal="center" vertical="center"/>
    </xf>
    <xf numFmtId="0" fontId="31" fillId="0" borderId="0" xfId="26" applyFont="1" applyFill="1"/>
    <xf numFmtId="0" fontId="29" fillId="0" borderId="0" xfId="27" applyFont="1"/>
    <xf numFmtId="0" fontId="29" fillId="0" borderId="0" xfId="27" applyFont="1" applyAlignment="1" applyProtection="1">
      <alignment horizontal="right"/>
    </xf>
    <xf numFmtId="0" fontId="29" fillId="0" borderId="0" xfId="27" applyFont="1" applyAlignment="1">
      <alignment horizontal="left"/>
    </xf>
    <xf numFmtId="0" fontId="28" fillId="0" borderId="0" xfId="27" applyFont="1"/>
    <xf numFmtId="0" fontId="29" fillId="0" borderId="0" xfId="27" applyFont="1" applyAlignment="1" applyProtection="1">
      <alignment horizontal="left"/>
    </xf>
    <xf numFmtId="0" fontId="28" fillId="0" borderId="0" xfId="27" applyFont="1" applyBorder="1" applyAlignment="1" applyProtection="1">
      <alignment horizontal="fill"/>
    </xf>
    <xf numFmtId="0" fontId="28" fillId="0" borderId="0" xfId="27" applyFont="1" applyAlignment="1" applyProtection="1">
      <alignment horizontal="left"/>
    </xf>
    <xf numFmtId="0" fontId="59" fillId="0" borderId="0" xfId="27" applyFont="1" applyAlignment="1" applyProtection="1"/>
    <xf numFmtId="0" fontId="29" fillId="0" borderId="0" xfId="27" applyFont="1" applyAlignment="1"/>
    <xf numFmtId="0" fontId="29" fillId="0" borderId="0" xfId="27" applyFont="1" applyBorder="1" applyAlignment="1" applyProtection="1">
      <alignment horizontal="left"/>
    </xf>
    <xf numFmtId="0" fontId="29" fillId="0" borderId="0" xfId="27" applyFont="1" applyBorder="1"/>
    <xf numFmtId="174" fontId="59" fillId="0" borderId="0" xfId="28" applyFont="1" applyAlignment="1" applyProtection="1">
      <alignment horizontal="center"/>
    </xf>
    <xf numFmtId="174" fontId="59" fillId="0" borderId="0" xfId="28" applyFont="1" applyBorder="1"/>
    <xf numFmtId="174" fontId="59" fillId="0" borderId="2" xfId="28" applyFont="1" applyBorder="1" applyAlignment="1" applyProtection="1">
      <alignment horizontal="center"/>
    </xf>
    <xf numFmtId="174" fontId="28" fillId="0" borderId="1" xfId="28" applyFont="1" applyFill="1" applyBorder="1" applyAlignment="1">
      <alignment horizontal="center" vertical="center"/>
    </xf>
    <xf numFmtId="174" fontId="28" fillId="0" borderId="1" xfId="28" applyFont="1" applyFill="1" applyBorder="1" applyAlignment="1">
      <alignment horizontal="left" vertical="center"/>
    </xf>
    <xf numFmtId="169" fontId="28" fillId="0" borderId="1" xfId="1" applyNumberFormat="1" applyFont="1" applyFill="1" applyBorder="1" applyAlignment="1">
      <alignment vertical="center"/>
    </xf>
    <xf numFmtId="169" fontId="30" fillId="0" borderId="1" xfId="1" applyNumberFormat="1" applyFont="1" applyFill="1" applyBorder="1" applyAlignment="1">
      <alignment horizontal="left" vertical="center"/>
    </xf>
    <xf numFmtId="174" fontId="28" fillId="0" borderId="18" xfId="28" applyFont="1" applyFill="1" applyBorder="1" applyAlignment="1">
      <alignment horizontal="left" vertical="center"/>
    </xf>
    <xf numFmtId="174" fontId="59" fillId="0" borderId="1" xfId="28" applyFont="1" applyBorder="1" applyAlignment="1">
      <alignment horizontal="center" vertical="center"/>
    </xf>
    <xf numFmtId="174" fontId="59" fillId="5" borderId="18" xfId="28" applyFont="1" applyFill="1" applyBorder="1" applyAlignment="1">
      <alignment horizontal="left" vertical="center"/>
    </xf>
    <xf numFmtId="174" fontId="59" fillId="5" borderId="1" xfId="28" applyFont="1" applyFill="1" applyBorder="1" applyAlignment="1" applyProtection="1">
      <alignment horizontal="left" vertical="center"/>
    </xf>
    <xf numFmtId="0" fontId="29" fillId="0" borderId="0" xfId="27" applyFont="1" applyFill="1" applyBorder="1" applyAlignment="1">
      <alignment horizontal="center"/>
    </xf>
    <xf numFmtId="0" fontId="29" fillId="0" borderId="0" xfId="27" applyFont="1" applyFill="1" applyBorder="1"/>
    <xf numFmtId="0" fontId="59" fillId="0" borderId="0" xfId="27" applyFont="1" applyAlignment="1" applyProtection="1">
      <alignment horizontal="left"/>
    </xf>
    <xf numFmtId="0" fontId="28" fillId="0" borderId="0" xfId="27" applyFont="1" applyBorder="1"/>
    <xf numFmtId="169" fontId="59" fillId="5" borderId="1" xfId="28" applyNumberFormat="1" applyFont="1" applyFill="1" applyBorder="1" applyAlignment="1" applyProtection="1">
      <alignment horizontal="left" vertical="center"/>
    </xf>
    <xf numFmtId="0" fontId="28" fillId="0" borderId="0" xfId="29" applyFont="1"/>
    <xf numFmtId="0" fontId="29" fillId="0" borderId="0" xfId="29" applyFont="1" applyAlignment="1" applyProtection="1">
      <alignment horizontal="left"/>
    </xf>
    <xf numFmtId="0" fontId="28" fillId="0" borderId="2" xfId="29" applyFont="1" applyBorder="1" applyAlignment="1" applyProtection="1">
      <alignment horizontal="left"/>
    </xf>
    <xf numFmtId="0" fontId="28" fillId="0" borderId="0" xfId="29" applyFont="1" applyAlignment="1" applyProtection="1">
      <alignment horizontal="left"/>
    </xf>
    <xf numFmtId="0" fontId="28" fillId="0" borderId="0" xfId="29" applyFont="1" applyAlignment="1">
      <alignment horizontal="left"/>
    </xf>
    <xf numFmtId="0" fontId="29" fillId="0" borderId="0" xfId="29" applyFont="1" applyBorder="1"/>
    <xf numFmtId="0" fontId="29" fillId="0" borderId="4" xfId="29" applyFont="1" applyBorder="1" applyAlignment="1" applyProtection="1">
      <alignment horizontal="center"/>
    </xf>
    <xf numFmtId="0" fontId="29" fillId="0" borderId="17" xfId="29" applyFont="1" applyBorder="1"/>
    <xf numFmtId="0" fontId="43" fillId="0" borderId="9" xfId="29" applyFont="1" applyBorder="1" applyAlignment="1" applyProtection="1">
      <alignment horizontal="left"/>
    </xf>
    <xf numFmtId="0" fontId="43" fillId="0" borderId="4" xfId="29" applyFont="1" applyBorder="1" applyAlignment="1" applyProtection="1">
      <alignment horizontal="center"/>
    </xf>
    <xf numFmtId="0" fontId="28" fillId="0" borderId="4" xfId="29" applyFont="1" applyBorder="1"/>
    <xf numFmtId="0" fontId="29" fillId="0" borderId="0" xfId="29" applyFont="1" applyBorder="1" applyAlignment="1" applyProtection="1">
      <alignment horizontal="center"/>
    </xf>
    <xf numFmtId="0" fontId="43" fillId="0" borderId="6" xfId="29" applyFont="1" applyBorder="1" applyAlignment="1">
      <alignment horizontal="center"/>
    </xf>
    <xf numFmtId="0" fontId="43" fillId="0" borderId="9" xfId="29" applyFont="1" applyBorder="1" applyAlignment="1" applyProtection="1">
      <alignment horizontal="center"/>
    </xf>
    <xf numFmtId="0" fontId="43" fillId="0" borderId="6" xfId="29" applyFont="1" applyBorder="1" applyAlignment="1" applyProtection="1">
      <alignment horizontal="center"/>
    </xf>
    <xf numFmtId="0" fontId="29" fillId="0" borderId="6" xfId="29" applyFont="1" applyBorder="1" applyAlignment="1">
      <alignment horizontal="center"/>
    </xf>
    <xf numFmtId="0" fontId="43" fillId="0" borderId="6" xfId="29" applyFont="1" applyBorder="1" applyAlignment="1" applyProtection="1">
      <alignment horizontal="left"/>
    </xf>
    <xf numFmtId="0" fontId="29" fillId="0" borderId="2" xfId="29" applyFont="1" applyBorder="1" applyAlignment="1" applyProtection="1">
      <alignment horizontal="center"/>
    </xf>
    <xf numFmtId="6" fontId="43" fillId="0" borderId="8" xfId="29" quotePrefix="1" applyNumberFormat="1" applyFont="1" applyBorder="1" applyAlignment="1" applyProtection="1">
      <alignment horizontal="center"/>
    </xf>
    <xf numFmtId="0" fontId="43" fillId="0" borderId="8" xfId="29" applyFont="1" applyBorder="1" applyAlignment="1" applyProtection="1">
      <alignment horizontal="center"/>
    </xf>
    <xf numFmtId="0" fontId="43" fillId="0" borderId="8" xfId="29" applyFont="1" applyBorder="1" applyAlignment="1" applyProtection="1">
      <alignment horizontal="left"/>
    </xf>
    <xf numFmtId="0" fontId="29" fillId="0" borderId="18" xfId="29" applyFont="1" applyBorder="1" applyAlignment="1" applyProtection="1">
      <alignment horizontal="center"/>
    </xf>
    <xf numFmtId="0" fontId="29" fillId="0" borderId="1" xfId="29" applyFont="1" applyBorder="1" applyAlignment="1" applyProtection="1">
      <alignment horizontal="left"/>
    </xf>
    <xf numFmtId="0" fontId="29" fillId="0" borderId="1" xfId="29" applyFont="1" applyBorder="1" applyAlignment="1" applyProtection="1">
      <alignment horizontal="center"/>
    </xf>
    <xf numFmtId="0" fontId="29" fillId="0" borderId="8" xfId="29" applyFont="1" applyBorder="1" applyAlignment="1" applyProtection="1">
      <alignment horizontal="left"/>
    </xf>
    <xf numFmtId="0" fontId="29" fillId="0" borderId="1" xfId="29" applyNumberFormat="1" applyFont="1" applyBorder="1" applyAlignment="1" applyProtection="1">
      <alignment horizontal="center"/>
    </xf>
    <xf numFmtId="167" fontId="29" fillId="6" borderId="1" xfId="2" applyNumberFormat="1" applyFont="1" applyFill="1" applyBorder="1" applyAlignment="1">
      <alignment vertical="center"/>
    </xf>
    <xf numFmtId="43" fontId="31" fillId="0" borderId="1" xfId="1" applyFont="1" applyFill="1" applyBorder="1" applyAlignment="1">
      <alignment vertical="center"/>
    </xf>
    <xf numFmtId="0" fontId="28" fillId="5" borderId="1" xfId="29" applyFont="1" applyFill="1" applyBorder="1"/>
    <xf numFmtId="0" fontId="29" fillId="5" borderId="1" xfId="0" applyFont="1" applyFill="1" applyBorder="1"/>
    <xf numFmtId="0" fontId="29" fillId="0" borderId="2" xfId="29" applyFont="1" applyFill="1" applyBorder="1" applyAlignment="1" applyProtection="1">
      <alignment horizontal="left"/>
    </xf>
    <xf numFmtId="0" fontId="42" fillId="0" borderId="0" xfId="29" applyFont="1"/>
    <xf numFmtId="0" fontId="29" fillId="0" borderId="0" xfId="31" applyFont="1"/>
    <xf numFmtId="0" fontId="28" fillId="0" borderId="0" xfId="31" applyFont="1"/>
    <xf numFmtId="0" fontId="29" fillId="0" borderId="0" xfId="32" applyFont="1" applyAlignment="1" applyProtection="1">
      <alignment horizontal="right"/>
    </xf>
    <xf numFmtId="0" fontId="29" fillId="0" borderId="0" xfId="31" applyFont="1" applyAlignment="1" applyProtection="1">
      <alignment horizontal="centerContinuous"/>
    </xf>
    <xf numFmtId="0" fontId="28" fillId="0" borderId="0" xfId="31" applyFont="1" applyAlignment="1" applyProtection="1">
      <alignment horizontal="centerContinuous"/>
    </xf>
    <xf numFmtId="0" fontId="28" fillId="0" borderId="0" xfId="31" applyFont="1" applyAlignment="1">
      <alignment horizontal="centerContinuous"/>
    </xf>
    <xf numFmtId="0" fontId="29" fillId="0" borderId="0" xfId="31" applyFont="1" applyAlignment="1">
      <alignment horizontal="center"/>
    </xf>
    <xf numFmtId="0" fontId="29" fillId="0" borderId="0" xfId="31" applyFont="1" applyAlignment="1" applyProtection="1">
      <alignment horizontal="left"/>
    </xf>
    <xf numFmtId="0" fontId="29" fillId="0" borderId="0" xfId="31" applyFont="1" applyAlignment="1" applyProtection="1">
      <alignment horizontal="center"/>
    </xf>
    <xf numFmtId="0" fontId="34" fillId="0" borderId="0" xfId="31" applyFont="1" applyAlignment="1" applyProtection="1">
      <alignment horizontal="center"/>
    </xf>
    <xf numFmtId="0" fontId="29" fillId="0" borderId="0" xfId="0" applyFont="1" applyAlignment="1">
      <alignment horizontal="center" vertical="center"/>
    </xf>
    <xf numFmtId="0" fontId="29" fillId="0" borderId="0" xfId="31" applyFont="1" applyAlignment="1" applyProtection="1">
      <alignment horizontal="left" vertical="center"/>
    </xf>
    <xf numFmtId="0" fontId="29" fillId="0" borderId="0" xfId="31" applyFont="1" applyAlignment="1">
      <alignment vertical="center"/>
    </xf>
    <xf numFmtId="0" fontId="29" fillId="0" borderId="0" xfId="31" applyFont="1" applyAlignment="1" applyProtection="1"/>
    <xf numFmtId="0" fontId="29" fillId="0" borderId="0" xfId="31" applyFont="1" applyAlignment="1"/>
    <xf numFmtId="0" fontId="29" fillId="0" borderId="0" xfId="32" applyFont="1"/>
    <xf numFmtId="0" fontId="29" fillId="0" borderId="0" xfId="32" applyFont="1" applyAlignment="1">
      <alignment horizontal="centerContinuous"/>
    </xf>
    <xf numFmtId="0" fontId="29" fillId="0" borderId="0" xfId="32" applyFont="1" applyAlignment="1" applyProtection="1">
      <alignment horizontal="centerContinuous"/>
    </xf>
    <xf numFmtId="0" fontId="29" fillId="0" borderId="2" xfId="32" applyFont="1" applyBorder="1"/>
    <xf numFmtId="0" fontId="29" fillId="0" borderId="9" xfId="32" applyFont="1" applyBorder="1" applyAlignment="1" applyProtection="1">
      <alignment horizontal="left"/>
    </xf>
    <xf numFmtId="0" fontId="29" fillId="0" borderId="4" xfId="32" applyFont="1" applyBorder="1"/>
    <xf numFmtId="0" fontId="29" fillId="0" borderId="4" xfId="32" applyFont="1" applyBorder="1" applyAlignment="1" applyProtection="1">
      <alignment horizontal="left"/>
    </xf>
    <xf numFmtId="0" fontId="29" fillId="0" borderId="3" xfId="32" applyFont="1" applyBorder="1"/>
    <xf numFmtId="0" fontId="29" fillId="0" borderId="3" xfId="32" applyFont="1" applyBorder="1" applyAlignment="1" applyProtection="1">
      <alignment horizontal="left"/>
    </xf>
    <xf numFmtId="0" fontId="29" fillId="0" borderId="17" xfId="32" applyFont="1" applyBorder="1" applyAlignment="1" applyProtection="1">
      <alignment horizontal="left"/>
    </xf>
    <xf numFmtId="0" fontId="29" fillId="0" borderId="9" xfId="32" applyFont="1" applyBorder="1" applyAlignment="1" applyProtection="1">
      <alignment horizontal="center"/>
    </xf>
    <xf numFmtId="0" fontId="29" fillId="0" borderId="6" xfId="32" applyFont="1" applyBorder="1" applyAlignment="1">
      <alignment horizontal="centerContinuous"/>
    </xf>
    <xf numFmtId="0" fontId="29" fillId="0" borderId="5" xfId="32" applyFont="1" applyBorder="1" applyAlignment="1" applyProtection="1">
      <alignment horizontal="center"/>
    </xf>
    <xf numFmtId="0" fontId="29" fillId="0" borderId="5" xfId="32" applyFont="1" applyBorder="1" applyAlignment="1" applyProtection="1">
      <alignment horizontal="centerContinuous"/>
    </xf>
    <xf numFmtId="0" fontId="29" fillId="0" borderId="5" xfId="32" applyFont="1" applyBorder="1"/>
    <xf numFmtId="0" fontId="29" fillId="0" borderId="9" xfId="32" applyFont="1" applyBorder="1" applyAlignment="1" applyProtection="1">
      <alignment horizontal="centerContinuous"/>
    </xf>
    <xf numFmtId="0" fontId="29" fillId="0" borderId="6" xfId="32" applyFont="1" applyBorder="1" applyAlignment="1" applyProtection="1">
      <alignment horizontal="center"/>
    </xf>
    <xf numFmtId="0" fontId="29" fillId="0" borderId="6" xfId="0" applyFont="1" applyBorder="1" applyAlignment="1">
      <alignment horizontal="center"/>
    </xf>
    <xf numFmtId="0" fontId="29" fillId="0" borderId="5" xfId="0" applyFont="1" applyBorder="1" applyAlignment="1">
      <alignment horizontal="center"/>
    </xf>
    <xf numFmtId="0" fontId="29" fillId="0" borderId="10" xfId="32" applyFont="1" applyBorder="1" applyAlignment="1" applyProtection="1">
      <alignment horizontal="fill"/>
    </xf>
    <xf numFmtId="0" fontId="29" fillId="0" borderId="8" xfId="32" applyFont="1" applyBorder="1" applyAlignment="1" applyProtection="1">
      <alignment horizontal="fill"/>
    </xf>
    <xf numFmtId="0" fontId="29" fillId="0" borderId="7" xfId="32" applyFont="1" applyBorder="1" applyAlignment="1" applyProtection="1">
      <alignment horizontal="fill"/>
    </xf>
    <xf numFmtId="0" fontId="29" fillId="0" borderId="8" xfId="0" applyFont="1" applyBorder="1" applyAlignment="1">
      <alignment horizontal="center"/>
    </xf>
    <xf numFmtId="0" fontId="29" fillId="0" borderId="7" xfId="0" applyFont="1" applyBorder="1" applyAlignment="1">
      <alignment horizontal="center"/>
    </xf>
    <xf numFmtId="0" fontId="29" fillId="0" borderId="10" xfId="32" applyFont="1" applyBorder="1" applyAlignment="1" applyProtection="1">
      <alignment horizontal="center"/>
    </xf>
    <xf numFmtId="0" fontId="29" fillId="0" borderId="8" xfId="32" applyFont="1" applyBorder="1" applyAlignment="1">
      <alignment horizontal="center"/>
    </xf>
    <xf numFmtId="0" fontId="29" fillId="0" borderId="7" xfId="32" applyFont="1" applyBorder="1" applyAlignment="1" applyProtection="1">
      <alignment horizontal="center"/>
    </xf>
    <xf numFmtId="0" fontId="29" fillId="0" borderId="7" xfId="32" applyFont="1" applyBorder="1" applyAlignment="1">
      <alignment horizontal="center"/>
    </xf>
    <xf numFmtId="0" fontId="29" fillId="0" borderId="1" xfId="32" applyFont="1" applyBorder="1" applyAlignment="1" applyProtection="1">
      <alignment horizontal="center"/>
    </xf>
    <xf numFmtId="0" fontId="28" fillId="0" borderId="0" xfId="33" applyFont="1"/>
    <xf numFmtId="0" fontId="29" fillId="0" borderId="0" xfId="33" applyFont="1" applyAlignment="1" applyProtection="1">
      <alignment horizontal="right"/>
    </xf>
    <xf numFmtId="0" fontId="29" fillId="0" borderId="0" xfId="33" applyFont="1" applyAlignment="1" applyProtection="1">
      <alignment horizontal="centerContinuous"/>
    </xf>
    <xf numFmtId="0" fontId="29" fillId="0" borderId="0" xfId="33" applyFont="1" applyAlignment="1">
      <alignment horizontal="centerContinuous"/>
    </xf>
    <xf numFmtId="0" fontId="29" fillId="0" borderId="4" xfId="33" applyFont="1" applyBorder="1" applyAlignment="1" applyProtection="1">
      <alignment horizontal="left"/>
    </xf>
    <xf numFmtId="0" fontId="29" fillId="0" borderId="3" xfId="33" applyFont="1" applyBorder="1" applyAlignment="1" applyProtection="1">
      <alignment horizontal="left"/>
    </xf>
    <xf numFmtId="0" fontId="29" fillId="0" borderId="11" xfId="33" applyFont="1" applyBorder="1" applyAlignment="1" applyProtection="1">
      <alignment horizontal="left"/>
    </xf>
    <xf numFmtId="0" fontId="29" fillId="0" borderId="3" xfId="33" applyFont="1" applyBorder="1"/>
    <xf numFmtId="0" fontId="29" fillId="0" borderId="6" xfId="33" applyFont="1" applyBorder="1" applyAlignment="1" applyProtection="1">
      <alignment horizontal="centerContinuous"/>
    </xf>
    <xf numFmtId="0" fontId="29" fillId="0" borderId="5" xfId="33" applyFont="1" applyBorder="1"/>
    <xf numFmtId="0" fontId="29" fillId="0" borderId="5" xfId="33" applyFont="1" applyBorder="1" applyAlignment="1" applyProtection="1">
      <alignment horizontal="center"/>
    </xf>
    <xf numFmtId="0" fontId="29" fillId="0" borderId="8" xfId="33" applyFont="1" applyBorder="1" applyAlignment="1" applyProtection="1">
      <alignment horizontal="fill"/>
    </xf>
    <xf numFmtId="0" fontId="29" fillId="0" borderId="8" xfId="33" applyFont="1" applyBorder="1" applyAlignment="1" applyProtection="1">
      <alignment horizontal="center"/>
    </xf>
    <xf numFmtId="0" fontId="29" fillId="0" borderId="7" xfId="33" applyFont="1" applyBorder="1" applyAlignment="1" applyProtection="1">
      <alignment horizontal="fill"/>
    </xf>
    <xf numFmtId="0" fontId="29" fillId="0" borderId="10" xfId="33" applyFont="1" applyBorder="1" applyAlignment="1" applyProtection="1">
      <alignment horizontal="center"/>
    </xf>
    <xf numFmtId="0" fontId="29" fillId="0" borderId="1" xfId="33" applyFont="1" applyBorder="1" applyAlignment="1" applyProtection="1">
      <alignment horizontal="center"/>
    </xf>
    <xf numFmtId="0" fontId="29" fillId="0" borderId="7" xfId="33" applyFont="1" applyBorder="1" applyAlignment="1" applyProtection="1">
      <alignment horizontal="center"/>
    </xf>
    <xf numFmtId="0" fontId="28" fillId="6" borderId="1" xfId="0" applyFont="1" applyFill="1" applyBorder="1" applyAlignment="1">
      <alignment vertical="center"/>
    </xf>
    <xf numFmtId="0" fontId="29" fillId="0" borderId="0" xfId="33" applyFont="1"/>
    <xf numFmtId="0" fontId="29" fillId="0" borderId="0" xfId="4" applyFont="1"/>
    <xf numFmtId="0" fontId="29" fillId="0" borderId="0" xfId="4" applyFont="1" applyAlignment="1" applyProtection="1">
      <alignment horizontal="right"/>
    </xf>
    <xf numFmtId="0" fontId="28" fillId="0" borderId="0" xfId="4" applyFont="1"/>
    <xf numFmtId="0" fontId="29" fillId="0" borderId="0" xfId="4" applyFont="1" applyAlignment="1">
      <alignment horizontal="center"/>
    </xf>
    <xf numFmtId="0" fontId="29" fillId="0" borderId="0" xfId="4" applyFont="1" applyAlignment="1" applyProtection="1">
      <alignment horizontal="center"/>
    </xf>
    <xf numFmtId="0" fontId="29" fillId="0" borderId="0" xfId="4" applyFont="1" applyBorder="1"/>
    <xf numFmtId="0" fontId="29" fillId="0" borderId="2" xfId="4" applyFont="1" applyBorder="1" applyAlignment="1" applyProtection="1">
      <alignment horizontal="center"/>
    </xf>
    <xf numFmtId="0" fontId="29" fillId="0" borderId="0" xfId="4" applyFont="1" applyAlignment="1" applyProtection="1">
      <alignment horizontal="left"/>
    </xf>
    <xf numFmtId="0" fontId="29" fillId="0" borderId="0" xfId="4" applyFont="1" applyAlignment="1" applyProtection="1">
      <alignment horizontal="left" vertical="center"/>
    </xf>
    <xf numFmtId="0" fontId="29" fillId="0" borderId="0" xfId="4" applyFont="1" applyAlignment="1" applyProtection="1">
      <alignment horizontal="left" vertical="center" wrapText="1"/>
    </xf>
    <xf numFmtId="167" fontId="29" fillId="0" borderId="0" xfId="2" applyNumberFormat="1" applyFont="1" applyFill="1" applyBorder="1" applyAlignment="1" applyProtection="1">
      <alignment horizontal="left"/>
    </xf>
    <xf numFmtId="167" fontId="29" fillId="0" borderId="1" xfId="2" applyNumberFormat="1" applyFont="1" applyFill="1" applyBorder="1" applyAlignment="1">
      <alignment horizontal="center" vertical="center"/>
    </xf>
    <xf numFmtId="167" fontId="29" fillId="0" borderId="0" xfId="2" applyNumberFormat="1" applyFont="1" applyFill="1" applyBorder="1"/>
    <xf numFmtId="0" fontId="29" fillId="0" borderId="0" xfId="4" applyFont="1" applyBorder="1" applyAlignment="1">
      <alignment vertical="center"/>
    </xf>
    <xf numFmtId="0" fontId="29" fillId="0" borderId="0" xfId="4" applyFont="1" applyAlignment="1">
      <alignment vertical="center"/>
    </xf>
    <xf numFmtId="0" fontId="56" fillId="0" borderId="23" xfId="29" applyFont="1" applyBorder="1" applyAlignment="1">
      <alignment horizontal="center" vertical="center"/>
    </xf>
    <xf numFmtId="167" fontId="38" fillId="6" borderId="1" xfId="2" applyNumberFormat="1" applyFont="1" applyFill="1" applyBorder="1" applyAlignment="1" applyProtection="1">
      <alignment horizontal="left"/>
    </xf>
    <xf numFmtId="167" fontId="51" fillId="0" borderId="1" xfId="2" applyNumberFormat="1" applyFont="1" applyFill="1" applyBorder="1" applyAlignment="1" applyProtection="1">
      <alignment horizontal="left"/>
    </xf>
    <xf numFmtId="169" fontId="51" fillId="0" borderId="1" xfId="1" applyNumberFormat="1" applyFont="1" applyFill="1" applyBorder="1" applyAlignment="1" applyProtection="1">
      <alignment horizontal="left"/>
    </xf>
    <xf numFmtId="0" fontId="29" fillId="0" borderId="0" xfId="7" applyFont="1"/>
    <xf numFmtId="0" fontId="29" fillId="0" borderId="0" xfId="0" applyFont="1" applyAlignment="1">
      <alignment horizontal="left"/>
    </xf>
    <xf numFmtId="0" fontId="29" fillId="0" borderId="0" xfId="7" applyFont="1" applyAlignment="1" applyProtection="1">
      <alignment horizontal="center"/>
    </xf>
    <xf numFmtId="0" fontId="34" fillId="0" borderId="0" xfId="7" applyFont="1" applyAlignment="1" applyProtection="1">
      <alignment horizontal="center"/>
    </xf>
    <xf numFmtId="0" fontId="29" fillId="0" borderId="4" xfId="7" quotePrefix="1" applyFont="1" applyBorder="1" applyAlignment="1">
      <alignment horizontal="center"/>
    </xf>
    <xf numFmtId="0" fontId="29" fillId="0" borderId="4" xfId="7" applyFont="1" applyBorder="1" applyAlignment="1">
      <alignment horizontal="left"/>
    </xf>
    <xf numFmtId="167" fontId="29" fillId="6" borderId="1" xfId="2" applyNumberFormat="1" applyFont="1" applyFill="1" applyBorder="1" applyAlignment="1" applyProtection="1">
      <alignment horizontal="left"/>
    </xf>
    <xf numFmtId="167" fontId="31" fillId="0" borderId="1" xfId="2" applyNumberFormat="1" applyFont="1" applyFill="1" applyBorder="1" applyAlignment="1" applyProtection="1">
      <alignment horizontal="left"/>
    </xf>
    <xf numFmtId="169" fontId="29" fillId="0" borderId="1" xfId="1" applyNumberFormat="1" applyFont="1" applyBorder="1" applyAlignment="1" applyProtection="1">
      <alignment horizontal="center"/>
    </xf>
    <xf numFmtId="0" fontId="29" fillId="0" borderId="6" xfId="7" quotePrefix="1" applyFont="1" applyBorder="1" applyAlignment="1">
      <alignment horizontal="center"/>
    </xf>
    <xf numFmtId="0" fontId="29" fillId="0" borderId="6" xfId="7" applyFont="1" applyBorder="1" applyAlignment="1" applyProtection="1">
      <alignment horizontal="left"/>
    </xf>
    <xf numFmtId="169" fontId="29" fillId="0" borderId="1" xfId="1" applyNumberFormat="1" applyFont="1" applyFill="1" applyBorder="1" applyAlignment="1" applyProtection="1">
      <alignment horizontal="left"/>
    </xf>
    <xf numFmtId="169" fontId="29" fillId="6" borderId="1" xfId="1" applyNumberFormat="1" applyFont="1" applyFill="1" applyBorder="1"/>
    <xf numFmtId="169" fontId="31" fillId="0" borderId="1" xfId="1" applyNumberFormat="1" applyFont="1" applyFill="1" applyBorder="1" applyAlignment="1" applyProtection="1">
      <alignment horizontal="left"/>
    </xf>
    <xf numFmtId="169" fontId="29" fillId="6" borderId="1" xfId="1" applyNumberFormat="1" applyFont="1" applyFill="1" applyBorder="1" applyAlignment="1" applyProtection="1">
      <alignment horizontal="right"/>
    </xf>
    <xf numFmtId="169" fontId="29" fillId="0" borderId="1" xfId="1" applyNumberFormat="1" applyFont="1" applyFill="1" applyBorder="1" applyAlignment="1" applyProtection="1">
      <alignment horizontal="center"/>
    </xf>
    <xf numFmtId="0" fontId="29" fillId="0" borderId="6" xfId="7" quotePrefix="1" applyFont="1" applyBorder="1" applyAlignment="1" applyProtection="1">
      <alignment horizontal="center"/>
    </xf>
    <xf numFmtId="0" fontId="29" fillId="0" borderId="0" xfId="7" applyFont="1" applyAlignment="1" applyProtection="1">
      <alignment horizontal="left"/>
    </xf>
    <xf numFmtId="169" fontId="29" fillId="5" borderId="0" xfId="1" applyNumberFormat="1" applyFont="1" applyFill="1" applyBorder="1"/>
    <xf numFmtId="169" fontId="31" fillId="5" borderId="0" xfId="1" applyNumberFormat="1" applyFont="1" applyFill="1" applyBorder="1"/>
    <xf numFmtId="0" fontId="29" fillId="0" borderId="0" xfId="7" applyFont="1" applyAlignment="1">
      <alignment horizontal="left"/>
    </xf>
    <xf numFmtId="167" fontId="31" fillId="0" borderId="34" xfId="2" applyNumberFormat="1" applyFont="1" applyFill="1" applyBorder="1" applyAlignment="1" applyProtection="1">
      <alignment horizontal="left"/>
    </xf>
    <xf numFmtId="167" fontId="29" fillId="0" borderId="34" xfId="2" applyNumberFormat="1" applyFont="1" applyFill="1" applyBorder="1" applyAlignment="1" applyProtection="1">
      <alignment horizontal="left"/>
    </xf>
    <xf numFmtId="0" fontId="29" fillId="0" borderId="0" xfId="7" applyFont="1" applyAlignment="1" applyProtection="1">
      <alignment horizontal="right"/>
    </xf>
    <xf numFmtId="0" fontId="28" fillId="0" borderId="0" xfId="8" applyFont="1"/>
    <xf numFmtId="0" fontId="29" fillId="0" borderId="0" xfId="8" applyFont="1" applyAlignment="1" applyProtection="1">
      <alignment horizontal="right"/>
    </xf>
    <xf numFmtId="0" fontId="29" fillId="0" borderId="0" xfId="8" applyFont="1"/>
    <xf numFmtId="0" fontId="29" fillId="0" borderId="0" xfId="8" applyFont="1" applyBorder="1" applyAlignment="1" applyProtection="1">
      <alignment horizontal="fill"/>
    </xf>
    <xf numFmtId="0" fontId="29" fillId="0" borderId="0" xfId="8" applyFont="1" applyAlignment="1" applyProtection="1">
      <alignment horizontal="center"/>
    </xf>
    <xf numFmtId="0" fontId="29" fillId="0" borderId="2" xfId="8" applyFont="1" applyBorder="1" applyAlignment="1" applyProtection="1">
      <alignment horizontal="center"/>
    </xf>
    <xf numFmtId="0" fontId="29" fillId="0" borderId="0" xfId="8" applyFont="1" applyAlignment="1" applyProtection="1">
      <alignment horizontal="left"/>
    </xf>
    <xf numFmtId="0" fontId="28" fillId="0" borderId="0" xfId="8" applyFont="1" applyFill="1"/>
    <xf numFmtId="0" fontId="29" fillId="0" borderId="0" xfId="8" applyFont="1" applyAlignment="1" applyProtection="1">
      <alignment horizontal="left" vertical="center"/>
    </xf>
    <xf numFmtId="0" fontId="29" fillId="0" borderId="0" xfId="8" applyFont="1" applyAlignment="1">
      <alignment vertical="center" wrapText="1"/>
    </xf>
    <xf numFmtId="0" fontId="29" fillId="0" borderId="0" xfId="8" applyFont="1" applyBorder="1" applyAlignment="1">
      <alignment vertical="center" wrapText="1"/>
    </xf>
    <xf numFmtId="0" fontId="29" fillId="0" borderId="0" xfId="8" applyFont="1" applyFill="1" applyBorder="1" applyAlignment="1">
      <alignment vertical="center" wrapText="1"/>
    </xf>
    <xf numFmtId="2" fontId="29" fillId="0" borderId="0" xfId="8" applyNumberFormat="1" applyFont="1" applyAlignment="1" applyProtection="1">
      <alignment horizontal="left" vertical="center"/>
    </xf>
    <xf numFmtId="0" fontId="31" fillId="0" borderId="0" xfId="8" applyFont="1" applyFill="1"/>
    <xf numFmtId="0" fontId="29" fillId="0" borderId="0" xfId="8" applyFont="1" applyBorder="1" applyAlignment="1" applyProtection="1">
      <alignment horizontal="left"/>
    </xf>
    <xf numFmtId="0" fontId="29" fillId="0" borderId="0" xfId="9" applyFont="1"/>
    <xf numFmtId="0" fontId="29" fillId="0" borderId="0" xfId="9" applyFont="1" applyAlignment="1" applyProtection="1">
      <alignment horizontal="right"/>
    </xf>
    <xf numFmtId="0" fontId="28" fillId="0" borderId="0" xfId="9" applyFont="1"/>
    <xf numFmtId="0" fontId="29" fillId="0" borderId="0" xfId="9" applyFont="1" applyBorder="1"/>
    <xf numFmtId="0" fontId="28" fillId="0" borderId="0" xfId="9" applyFont="1" applyBorder="1"/>
    <xf numFmtId="0" fontId="29" fillId="0" borderId="0" xfId="9" applyFont="1" applyBorder="1" applyAlignment="1" applyProtection="1">
      <alignment horizontal="center"/>
    </xf>
    <xf numFmtId="0" fontId="29" fillId="0" borderId="0" xfId="9" applyFont="1" applyAlignment="1" applyProtection="1">
      <alignment horizontal="center"/>
    </xf>
    <xf numFmtId="0" fontId="29" fillId="0" borderId="2" xfId="9" applyFont="1" applyBorder="1" applyAlignment="1" applyProtection="1">
      <alignment horizontal="center"/>
    </xf>
    <xf numFmtId="0" fontId="29" fillId="0" borderId="0" xfId="9" applyFont="1" applyAlignment="1" applyProtection="1">
      <alignment horizontal="left"/>
    </xf>
    <xf numFmtId="0" fontId="29" fillId="0" borderId="0" xfId="9" applyFont="1" applyAlignment="1" applyProtection="1">
      <alignment horizontal="left" vertical="center"/>
    </xf>
    <xf numFmtId="0" fontId="29" fillId="0" borderId="0" xfId="11" applyFont="1" applyAlignment="1">
      <alignment vertical="center" wrapText="1"/>
    </xf>
    <xf numFmtId="0" fontId="29" fillId="0" borderId="0" xfId="9" applyFont="1" applyFill="1" applyAlignment="1">
      <alignment vertical="center" wrapText="1"/>
    </xf>
    <xf numFmtId="167" fontId="31" fillId="0" borderId="1" xfId="2" applyNumberFormat="1" applyFont="1" applyFill="1" applyBorder="1" applyAlignment="1" applyProtection="1">
      <alignment horizontal="right" vertical="center"/>
    </xf>
    <xf numFmtId="0" fontId="29" fillId="0" borderId="7" xfId="9" applyFont="1" applyFill="1" applyBorder="1" applyAlignment="1">
      <alignment vertical="center" wrapText="1"/>
    </xf>
    <xf numFmtId="0" fontId="29" fillId="0" borderId="18" xfId="9" applyFont="1" applyFill="1" applyBorder="1" applyAlignment="1">
      <alignment vertical="center" wrapText="1"/>
    </xf>
    <xf numFmtId="0" fontId="29" fillId="0" borderId="0" xfId="11" applyFont="1" applyFill="1" applyAlignment="1">
      <alignment vertical="center" wrapText="1"/>
    </xf>
    <xf numFmtId="0" fontId="31" fillId="5" borderId="0" xfId="9" applyFont="1" applyFill="1" applyAlignment="1">
      <alignment vertical="center"/>
    </xf>
    <xf numFmtId="0" fontId="29" fillId="0" borderId="0" xfId="10" applyFont="1"/>
    <xf numFmtId="0" fontId="29" fillId="0" borderId="0" xfId="10" applyFont="1" applyAlignment="1" applyProtection="1">
      <alignment horizontal="right"/>
    </xf>
    <xf numFmtId="0" fontId="28" fillId="0" borderId="0" xfId="10" applyFont="1"/>
    <xf numFmtId="0" fontId="29" fillId="0" borderId="0" xfId="10" applyFont="1" applyAlignment="1">
      <alignment horizontal="right"/>
    </xf>
    <xf numFmtId="0" fontId="28" fillId="0" borderId="0" xfId="10" applyFont="1" applyBorder="1" applyAlignment="1" applyProtection="1">
      <alignment horizontal="fill"/>
    </xf>
    <xf numFmtId="0" fontId="28" fillId="0" borderId="0" xfId="10" applyFont="1" applyBorder="1"/>
    <xf numFmtId="0" fontId="29" fillId="0" borderId="0" xfId="10" applyFont="1" applyAlignment="1" applyProtection="1">
      <alignment horizontal="center"/>
    </xf>
    <xf numFmtId="0" fontId="29" fillId="0" borderId="2" xfId="10" applyFont="1" applyBorder="1" applyAlignment="1" applyProtection="1">
      <alignment horizontal="center"/>
    </xf>
    <xf numFmtId="0" fontId="29" fillId="0" borderId="0" xfId="10" applyFont="1" applyAlignment="1" applyProtection="1">
      <alignment horizontal="left" vertical="center"/>
    </xf>
    <xf numFmtId="0" fontId="29" fillId="0" borderId="0" xfId="10" applyFont="1" applyFill="1" applyAlignment="1">
      <alignment vertical="center" wrapText="1"/>
    </xf>
    <xf numFmtId="0" fontId="29" fillId="0" borderId="18" xfId="10" applyFont="1" applyFill="1" applyBorder="1"/>
    <xf numFmtId="0" fontId="29" fillId="0" borderId="0" xfId="10" applyFont="1" applyFill="1"/>
    <xf numFmtId="0" fontId="31" fillId="0" borderId="0" xfId="10" applyFont="1" applyFill="1" applyAlignment="1">
      <alignment vertical="center"/>
    </xf>
    <xf numFmtId="0" fontId="29" fillId="0" borderId="0" xfId="11" applyFont="1"/>
    <xf numFmtId="0" fontId="29" fillId="0" borderId="0" xfId="11" applyFont="1" applyAlignment="1" applyProtection="1">
      <alignment horizontal="right"/>
    </xf>
    <xf numFmtId="0" fontId="28" fillId="0" borderId="0" xfId="11" applyFont="1"/>
    <xf numFmtId="0" fontId="29" fillId="0" borderId="0" xfId="11" applyFont="1" applyAlignment="1">
      <alignment horizontal="right"/>
    </xf>
    <xf numFmtId="0" fontId="29" fillId="0" borderId="0" xfId="11" applyFont="1" applyBorder="1"/>
    <xf numFmtId="0" fontId="29" fillId="0" borderId="0" xfId="11" applyFont="1" applyBorder="1" applyAlignment="1" applyProtection="1">
      <alignment horizontal="left"/>
    </xf>
    <xf numFmtId="0" fontId="29" fillId="0" borderId="0" xfId="11" applyFont="1" applyAlignment="1" applyProtection="1">
      <alignment horizontal="center"/>
    </xf>
    <xf numFmtId="0" fontId="29" fillId="0" borderId="2" xfId="11" applyFont="1" applyBorder="1" applyAlignment="1" applyProtection="1">
      <alignment horizontal="center"/>
    </xf>
    <xf numFmtId="0" fontId="29" fillId="0" borderId="0" xfId="11" applyFont="1" applyAlignment="1" applyProtection="1">
      <alignment horizontal="left"/>
    </xf>
    <xf numFmtId="0" fontId="29" fillId="0" borderId="0" xfId="11" applyFont="1" applyAlignment="1" applyProtection="1">
      <alignment horizontal="left" vertical="center"/>
    </xf>
    <xf numFmtId="169" fontId="28" fillId="0" borderId="0" xfId="11" applyNumberFormat="1" applyFont="1"/>
    <xf numFmtId="0" fontId="31" fillId="5" borderId="2" xfId="11" applyFont="1" applyFill="1" applyBorder="1"/>
    <xf numFmtId="174" fontId="50" fillId="0" borderId="0" xfId="28" applyFont="1"/>
    <xf numFmtId="174" fontId="50" fillId="0" borderId="0" xfId="28" applyFont="1" applyAlignment="1">
      <alignment horizontal="center"/>
    </xf>
    <xf numFmtId="174" fontId="61" fillId="0" borderId="0" xfId="28" applyFont="1" applyAlignment="1" applyProtection="1">
      <alignment horizontal="center"/>
    </xf>
    <xf numFmtId="174" fontId="28" fillId="0" borderId="0" xfId="28" applyFont="1"/>
    <xf numFmtId="174" fontId="42" fillId="0" borderId="0" xfId="28" applyFont="1"/>
    <xf numFmtId="174" fontId="28" fillId="0" borderId="0" xfId="28" applyFont="1" applyBorder="1" applyAlignment="1" applyProtection="1">
      <alignment horizontal="fill"/>
    </xf>
    <xf numFmtId="174" fontId="28" fillId="0" borderId="0" xfId="28" applyFont="1" applyBorder="1"/>
    <xf numFmtId="174" fontId="28" fillId="0" borderId="0" xfId="28" applyFont="1" applyBorder="1" applyAlignment="1" applyProtection="1">
      <alignment horizontal="center"/>
    </xf>
    <xf numFmtId="174" fontId="41" fillId="0" borderId="0" xfId="28" applyFont="1" applyBorder="1" applyAlignment="1" applyProtection="1">
      <alignment horizontal="fill"/>
    </xf>
    <xf numFmtId="174" fontId="41" fillId="0" borderId="0" xfId="28" applyFont="1" applyBorder="1" applyAlignment="1" applyProtection="1">
      <alignment horizontal="center"/>
    </xf>
    <xf numFmtId="174" fontId="41" fillId="0" borderId="0" xfId="28" applyFont="1" applyBorder="1"/>
    <xf numFmtId="174" fontId="41" fillId="0" borderId="0" xfId="28" applyFont="1"/>
    <xf numFmtId="174" fontId="59" fillId="0" borderId="0" xfId="28" applyFont="1" applyAlignment="1" applyProtection="1"/>
    <xf numFmtId="174" fontId="59" fillId="0" borderId="0" xfId="28" applyFont="1" applyAlignment="1"/>
    <xf numFmtId="174" fontId="59" fillId="0" borderId="0" xfId="28" applyFont="1" applyAlignment="1">
      <alignment horizontal="center"/>
    </xf>
    <xf numFmtId="174" fontId="59" fillId="0" borderId="0" xfId="28" applyFont="1"/>
    <xf numFmtId="174" fontId="59" fillId="0" borderId="0" xfId="28" applyFont="1" applyAlignment="1" applyProtection="1">
      <alignment horizontal="left"/>
    </xf>
    <xf numFmtId="174" fontId="59" fillId="0" borderId="0" xfId="28" applyFont="1" applyBorder="1" applyAlignment="1">
      <alignment horizontal="center"/>
    </xf>
    <xf numFmtId="174" fontId="28" fillId="6" borderId="1" xfId="28" applyFont="1" applyFill="1" applyBorder="1" applyAlignment="1">
      <alignment horizontal="center" vertical="center"/>
    </xf>
    <xf numFmtId="169" fontId="28" fillId="6" borderId="1" xfId="1" applyNumberFormat="1" applyFont="1" applyFill="1" applyBorder="1" applyAlignment="1">
      <alignment vertical="center"/>
    </xf>
    <xf numFmtId="174" fontId="28" fillId="17" borderId="1" xfId="28" applyFont="1" applyFill="1" applyBorder="1" applyAlignment="1">
      <alignment horizontal="center" vertical="center"/>
    </xf>
    <xf numFmtId="174" fontId="28" fillId="6" borderId="22" xfId="28" applyFont="1" applyFill="1" applyBorder="1" applyAlignment="1">
      <alignment horizontal="left" vertical="center"/>
    </xf>
    <xf numFmtId="174" fontId="28" fillId="6" borderId="18" xfId="28" applyFont="1" applyFill="1" applyBorder="1" applyAlignment="1">
      <alignment horizontal="left" vertical="center"/>
    </xf>
    <xf numFmtId="174" fontId="59" fillId="5" borderId="18" xfId="28" applyFont="1" applyFill="1" applyBorder="1" applyAlignment="1">
      <alignment horizontal="center" vertical="center"/>
    </xf>
    <xf numFmtId="169" fontId="31" fillId="0" borderId="1" xfId="1" applyNumberFormat="1" applyFont="1" applyFill="1" applyBorder="1" applyAlignment="1" applyProtection="1">
      <alignment horizontal="left" vertical="center"/>
    </xf>
    <xf numFmtId="169" fontId="59" fillId="0" borderId="0" xfId="28" applyNumberFormat="1" applyFont="1"/>
    <xf numFmtId="169" fontId="59" fillId="0" borderId="0" xfId="28" applyNumberFormat="1" applyFont="1" applyAlignment="1" applyProtection="1">
      <alignment horizontal="center"/>
    </xf>
    <xf numFmtId="169" fontId="59" fillId="0" borderId="2" xfId="28" applyNumberFormat="1" applyFont="1" applyBorder="1" applyAlignment="1" applyProtection="1">
      <alignment horizontal="center"/>
    </xf>
    <xf numFmtId="174" fontId="61" fillId="0" borderId="0" xfId="28" applyFont="1"/>
    <xf numFmtId="174" fontId="61" fillId="0" borderId="0" xfId="28" applyFont="1" applyAlignment="1">
      <alignment horizontal="center"/>
    </xf>
    <xf numFmtId="174" fontId="41" fillId="0" borderId="0" xfId="28" applyFont="1" applyAlignment="1">
      <alignment horizontal="center"/>
    </xf>
    <xf numFmtId="174" fontId="28" fillId="0" borderId="0" xfId="28" applyFont="1" applyAlignment="1">
      <alignment horizontal="center"/>
    </xf>
    <xf numFmtId="174" fontId="37" fillId="0" borderId="0" xfId="30" applyFont="1"/>
    <xf numFmtId="0" fontId="38" fillId="0" borderId="0" xfId="12" applyFont="1" applyAlignment="1" applyProtection="1">
      <alignment horizontal="right"/>
    </xf>
    <xf numFmtId="0" fontId="37" fillId="0" borderId="0" xfId="12" applyFont="1"/>
    <xf numFmtId="174" fontId="39" fillId="0" borderId="0" xfId="30" applyFont="1"/>
    <xf numFmtId="174" fontId="38" fillId="0" borderId="0" xfId="30" applyFont="1" applyAlignment="1">
      <alignment horizontal="right"/>
    </xf>
    <xf numFmtId="174" fontId="58" fillId="0" borderId="0" xfId="6" applyFont="1"/>
    <xf numFmtId="174" fontId="52" fillId="0" borderId="0" xfId="6" applyFont="1"/>
    <xf numFmtId="174" fontId="52" fillId="0" borderId="2" xfId="30" applyFont="1" applyBorder="1" applyAlignment="1" applyProtection="1">
      <alignment horizontal="left"/>
    </xf>
    <xf numFmtId="174" fontId="52" fillId="0" borderId="0" xfId="30" applyFont="1" applyBorder="1" applyAlignment="1" applyProtection="1">
      <alignment horizontal="left"/>
    </xf>
    <xf numFmtId="174" fontId="37" fillId="0" borderId="4" xfId="30" applyFont="1" applyBorder="1"/>
    <xf numFmtId="174" fontId="37" fillId="0" borderId="4" xfId="30" applyFont="1" applyBorder="1" applyAlignment="1">
      <alignment horizontal="center"/>
    </xf>
    <xf numFmtId="174" fontId="52" fillId="0" borderId="4" xfId="30" applyFont="1" applyBorder="1" applyAlignment="1">
      <alignment horizontal="center"/>
    </xf>
    <xf numFmtId="174" fontId="52" fillId="0" borderId="4" xfId="30" applyFont="1" applyBorder="1" applyAlignment="1" applyProtection="1">
      <alignment horizontal="center"/>
    </xf>
    <xf numFmtId="174" fontId="37" fillId="0" borderId="6" xfId="30" applyFont="1" applyBorder="1" applyAlignment="1" applyProtection="1">
      <alignment horizontal="center"/>
    </xf>
    <xf numFmtId="174" fontId="52" fillId="0" borderId="6" xfId="30" applyFont="1" applyBorder="1" applyAlignment="1">
      <alignment horizontal="center"/>
    </xf>
    <xf numFmtId="174" fontId="52" fillId="0" borderId="10" xfId="30" applyFont="1" applyBorder="1"/>
    <xf numFmtId="174" fontId="52" fillId="0" borderId="7" xfId="30" applyFont="1" applyBorder="1"/>
    <xf numFmtId="174" fontId="52" fillId="0" borderId="5" xfId="30" applyFont="1" applyBorder="1" applyAlignment="1" applyProtection="1">
      <alignment horizontal="center"/>
    </xf>
    <xf numFmtId="174" fontId="52" fillId="0" borderId="6" xfId="30" applyFont="1" applyBorder="1" applyAlignment="1" applyProtection="1">
      <alignment horizontal="center"/>
    </xf>
    <xf numFmtId="174" fontId="52" fillId="0" borderId="6" xfId="30" applyFont="1" applyBorder="1" applyAlignment="1">
      <alignment horizontal="left"/>
    </xf>
    <xf numFmtId="174" fontId="37" fillId="0" borderId="8" xfId="30" applyFont="1" applyBorder="1" applyAlignment="1" applyProtection="1">
      <alignment horizontal="center"/>
    </xf>
    <xf numFmtId="174" fontId="52" fillId="0" borderId="8" xfId="30" applyFont="1" applyBorder="1" applyAlignment="1" applyProtection="1">
      <alignment horizontal="center"/>
    </xf>
    <xf numFmtId="174" fontId="52" fillId="0" borderId="8" xfId="30" applyFont="1" applyBorder="1" applyAlignment="1" applyProtection="1">
      <alignment horizontal="left"/>
    </xf>
    <xf numFmtId="174" fontId="52" fillId="0" borderId="1" xfId="30" applyFont="1" applyBorder="1" applyAlignment="1" applyProtection="1">
      <alignment horizontal="center"/>
    </xf>
    <xf numFmtId="174" fontId="56" fillId="0" borderId="1" xfId="30" applyFont="1" applyBorder="1" applyAlignment="1" applyProtection="1">
      <alignment horizontal="center"/>
    </xf>
    <xf numFmtId="167" fontId="51" fillId="0" borderId="1" xfId="30" applyNumberFormat="1" applyFont="1" applyFill="1" applyBorder="1" applyAlignment="1" applyProtection="1"/>
    <xf numFmtId="169" fontId="38" fillId="6" borderId="1" xfId="1" applyNumberFormat="1" applyFont="1" applyFill="1" applyBorder="1" applyAlignment="1" applyProtection="1">
      <alignment horizontal="left"/>
    </xf>
    <xf numFmtId="169" fontId="51" fillId="0" borderId="1" xfId="1" applyNumberFormat="1" applyFont="1" applyFill="1" applyBorder="1" applyAlignment="1" applyProtection="1"/>
    <xf numFmtId="174" fontId="64" fillId="0" borderId="0" xfId="30" applyFont="1"/>
    <xf numFmtId="169" fontId="51" fillId="0" borderId="1" xfId="1" applyNumberFormat="1" applyFont="1" applyBorder="1" applyAlignment="1" applyProtection="1"/>
    <xf numFmtId="169" fontId="51" fillId="6" borderId="1" xfId="1" applyNumberFormat="1" applyFont="1" applyFill="1" applyBorder="1" applyAlignment="1" applyProtection="1">
      <alignment horizontal="left"/>
    </xf>
    <xf numFmtId="174" fontId="56" fillId="5" borderId="1" xfId="30" applyFont="1" applyFill="1" applyBorder="1" applyAlignment="1" applyProtection="1">
      <alignment horizontal="center"/>
    </xf>
    <xf numFmtId="174" fontId="65" fillId="5" borderId="1" xfId="30" applyFont="1" applyFill="1" applyBorder="1" applyAlignment="1" applyProtection="1"/>
    <xf numFmtId="174" fontId="52" fillId="0" borderId="0" xfId="30" applyFont="1" applyBorder="1"/>
    <xf numFmtId="174" fontId="65" fillId="0" borderId="0" xfId="30" applyFont="1" applyBorder="1"/>
    <xf numFmtId="174" fontId="65" fillId="0" borderId="0" xfId="30" applyFont="1" applyBorder="1" applyAlignment="1" applyProtection="1">
      <alignment horizontal="fill"/>
    </xf>
    <xf numFmtId="174" fontId="52" fillId="0" borderId="0" xfId="30" applyFont="1" applyAlignment="1" applyProtection="1">
      <alignment horizontal="left"/>
    </xf>
    <xf numFmtId="174" fontId="65" fillId="0" borderId="9" xfId="30" applyFont="1" applyBorder="1" applyAlignment="1" applyProtection="1">
      <alignment horizontal="fill"/>
    </xf>
    <xf numFmtId="0" fontId="29" fillId="0" borderId="0" xfId="12" applyFont="1"/>
    <xf numFmtId="0" fontId="29" fillId="0" borderId="0" xfId="12" applyFont="1" applyAlignment="1" applyProtection="1">
      <alignment horizontal="right"/>
    </xf>
    <xf numFmtId="0" fontId="28" fillId="0" borderId="0" xfId="12" applyFont="1"/>
    <xf numFmtId="0" fontId="29" fillId="0" borderId="0" xfId="12" applyFont="1" applyAlignment="1">
      <alignment horizontal="right"/>
    </xf>
    <xf numFmtId="0" fontId="28" fillId="0" borderId="0" xfId="12" applyFont="1" applyBorder="1" applyAlignment="1" applyProtection="1">
      <alignment horizontal="fill"/>
    </xf>
    <xf numFmtId="0" fontId="29" fillId="0" borderId="0" xfId="12" applyFont="1" applyAlignment="1" applyProtection="1">
      <alignment horizontal="center"/>
    </xf>
    <xf numFmtId="0" fontId="29" fillId="0" borderId="2" xfId="12" applyFont="1" applyBorder="1" applyAlignment="1" applyProtection="1">
      <alignment horizontal="center"/>
    </xf>
    <xf numFmtId="0" fontId="29" fillId="0" borderId="0" xfId="12" applyFont="1" applyAlignment="1" applyProtection="1">
      <alignment horizontal="left"/>
    </xf>
    <xf numFmtId="0" fontId="29" fillId="0" borderId="0" xfId="12" applyFont="1" applyAlignment="1" applyProtection="1">
      <alignment horizontal="left" vertical="center"/>
    </xf>
    <xf numFmtId="0" fontId="29" fillId="0" borderId="0" xfId="12" applyFont="1" applyAlignment="1">
      <alignment vertical="center" wrapText="1"/>
    </xf>
    <xf numFmtId="167" fontId="31" fillId="0" borderId="1" xfId="2" applyNumberFormat="1" applyFont="1" applyFill="1" applyBorder="1" applyAlignment="1">
      <alignment horizontal="center" vertical="center"/>
    </xf>
    <xf numFmtId="167" fontId="31" fillId="5" borderId="0" xfId="2" applyNumberFormat="1" applyFont="1" applyFill="1"/>
    <xf numFmtId="0" fontId="29" fillId="0" borderId="0" xfId="13" applyFont="1" applyBorder="1" applyAlignment="1" applyProtection="1">
      <alignment horizontal="left"/>
    </xf>
    <xf numFmtId="0" fontId="29" fillId="0" borderId="0" xfId="13" applyFont="1"/>
    <xf numFmtId="0" fontId="29" fillId="0" borderId="0" xfId="13" applyFont="1" applyAlignment="1">
      <alignment horizontal="right"/>
    </xf>
    <xf numFmtId="0" fontId="28" fillId="0" borderId="0" xfId="13" applyFont="1"/>
    <xf numFmtId="0" fontId="29" fillId="0" borderId="0" xfId="13" applyFont="1" applyBorder="1"/>
    <xf numFmtId="0" fontId="29" fillId="0" borderId="0" xfId="13" applyFont="1" applyBorder="1" applyAlignment="1" applyProtection="1">
      <alignment horizontal="fill"/>
    </xf>
    <xf numFmtId="0" fontId="29" fillId="0" borderId="0" xfId="13" applyFont="1" applyFill="1"/>
    <xf numFmtId="0" fontId="29" fillId="0" borderId="0" xfId="13" applyFont="1" applyAlignment="1" applyProtection="1">
      <alignment horizontal="center"/>
    </xf>
    <xf numFmtId="0" fontId="29" fillId="0" borderId="2" xfId="13" applyFont="1" applyBorder="1" applyAlignment="1" applyProtection="1">
      <alignment horizontal="center"/>
    </xf>
    <xf numFmtId="0" fontId="29" fillId="0" borderId="0" xfId="13" applyFont="1" applyAlignment="1" applyProtection="1">
      <alignment horizontal="left"/>
    </xf>
    <xf numFmtId="0" fontId="29" fillId="0" borderId="0" xfId="13" applyFont="1" applyAlignment="1" applyProtection="1">
      <alignment horizontal="left" vertical="center" wrapText="1"/>
    </xf>
    <xf numFmtId="0" fontId="29" fillId="0" borderId="0" xfId="13" applyFont="1" applyFill="1" applyAlignment="1">
      <alignment vertical="center" wrapText="1"/>
    </xf>
    <xf numFmtId="0" fontId="29" fillId="0" borderId="0" xfId="13" applyFont="1" applyAlignment="1" applyProtection="1">
      <alignment horizontal="left" vertical="top" wrapText="1"/>
    </xf>
    <xf numFmtId="0" fontId="29" fillId="0" borderId="23" xfId="13" applyFont="1" applyFill="1" applyBorder="1" applyAlignment="1">
      <alignment vertical="center"/>
    </xf>
    <xf numFmtId="167" fontId="29" fillId="5" borderId="0" xfId="2" applyNumberFormat="1" applyFont="1" applyFill="1"/>
    <xf numFmtId="167" fontId="31" fillId="0" borderId="34" xfId="2" applyNumberFormat="1" applyFont="1" applyFill="1" applyBorder="1" applyAlignment="1" applyProtection="1">
      <alignment vertical="center"/>
    </xf>
    <xf numFmtId="174" fontId="28" fillId="6" borderId="22" xfId="28" applyFont="1" applyFill="1" applyBorder="1" applyAlignment="1">
      <alignment horizontal="left" vertical="center"/>
    </xf>
    <xf numFmtId="174" fontId="28" fillId="6" borderId="18" xfId="28" applyFont="1" applyFill="1" applyBorder="1" applyAlignment="1">
      <alignment horizontal="left" vertical="center"/>
    </xf>
    <xf numFmtId="0" fontId="1" fillId="11" borderId="0" xfId="0" applyFont="1" applyFill="1"/>
    <xf numFmtId="43" fontId="1" fillId="0" borderId="0" xfId="1" applyFont="1" applyFill="1"/>
    <xf numFmtId="43" fontId="27" fillId="0" borderId="0" xfId="1" applyFont="1" applyFill="1" applyAlignment="1">
      <alignment horizontal="center"/>
    </xf>
    <xf numFmtId="174" fontId="28" fillId="6" borderId="22" xfId="28" applyFont="1" applyFill="1" applyBorder="1" applyAlignment="1">
      <alignment horizontal="left" vertical="center"/>
    </xf>
    <xf numFmtId="174" fontId="28" fillId="6" borderId="18" xfId="28" applyFont="1" applyFill="1" applyBorder="1" applyAlignment="1">
      <alignment horizontal="left" vertical="center"/>
    </xf>
    <xf numFmtId="0" fontId="0" fillId="20" borderId="0" xfId="0" applyFill="1"/>
    <xf numFmtId="43" fontId="17" fillId="20" borderId="0" xfId="1" applyFont="1" applyFill="1"/>
    <xf numFmtId="0" fontId="25" fillId="0" borderId="0" xfId="0" applyFont="1"/>
    <xf numFmtId="0" fontId="22" fillId="21" borderId="0" xfId="0" applyFont="1" applyFill="1"/>
    <xf numFmtId="0" fontId="0" fillId="21" borderId="0" xfId="0" applyFill="1"/>
    <xf numFmtId="0" fontId="29" fillId="0" borderId="0" xfId="19" applyFont="1" applyBorder="1" applyAlignment="1" applyProtection="1">
      <alignment horizontal="fill"/>
    </xf>
    <xf numFmtId="43" fontId="29" fillId="0" borderId="0" xfId="1" applyFont="1" applyFill="1" applyBorder="1" applyAlignment="1" applyProtection="1">
      <alignment horizontal="right"/>
    </xf>
    <xf numFmtId="0" fontId="66" fillId="0" borderId="0" xfId="0" applyFont="1"/>
    <xf numFmtId="0" fontId="14" fillId="4" borderId="24" xfId="0" applyFont="1" applyFill="1" applyBorder="1" applyAlignment="1">
      <alignment horizontal="center"/>
    </xf>
    <xf numFmtId="0" fontId="14" fillId="4" borderId="37" xfId="0" applyFont="1" applyFill="1" applyBorder="1" applyAlignment="1">
      <alignment horizontal="center"/>
    </xf>
    <xf numFmtId="0" fontId="14" fillId="4" borderId="38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37" fontId="29" fillId="0" borderId="0" xfId="14" applyFont="1" applyAlignment="1">
      <alignment horizontal="center"/>
    </xf>
    <xf numFmtId="37" fontId="29" fillId="0" borderId="0" xfId="14" quotePrefix="1" applyFont="1" applyAlignment="1">
      <alignment horizontal="center"/>
    </xf>
    <xf numFmtId="169" fontId="46" fillId="0" borderId="4" xfId="1" applyNumberFormat="1" applyFont="1" applyFill="1" applyBorder="1" applyAlignment="1" applyProtection="1">
      <alignment horizontal="center" vertical="center"/>
    </xf>
    <xf numFmtId="169" fontId="46" fillId="0" borderId="8" xfId="1" applyNumberFormat="1" applyFont="1" applyFill="1" applyBorder="1" applyAlignment="1" applyProtection="1">
      <alignment horizontal="center" vertical="center"/>
    </xf>
    <xf numFmtId="169" fontId="42" fillId="0" borderId="4" xfId="0" applyNumberFormat="1" applyFont="1" applyBorder="1" applyAlignment="1">
      <alignment horizontal="left" vertical="center" wrapText="1"/>
    </xf>
    <xf numFmtId="169" fontId="42" fillId="0" borderId="8" xfId="0" applyNumberFormat="1" applyFont="1" applyBorder="1" applyAlignment="1">
      <alignment horizontal="left" vertical="center" wrapText="1"/>
    </xf>
    <xf numFmtId="169" fontId="43" fillId="0" borderId="0" xfId="0" applyNumberFormat="1" applyFont="1" applyAlignment="1">
      <alignment horizontal="center"/>
    </xf>
    <xf numFmtId="169" fontId="43" fillId="0" borderId="0" xfId="0" applyNumberFormat="1" applyFont="1" applyAlignment="1" applyProtection="1">
      <alignment horizontal="center"/>
    </xf>
    <xf numFmtId="49" fontId="29" fillId="0" borderId="4" xfId="15" applyNumberFormat="1" applyFont="1" applyFill="1" applyBorder="1" applyAlignment="1" applyProtection="1">
      <alignment vertical="center" wrapText="1"/>
    </xf>
    <xf numFmtId="49" fontId="29" fillId="0" borderId="8" xfId="15" applyNumberFormat="1" applyFont="1" applyFill="1" applyBorder="1" applyAlignment="1" applyProtection="1">
      <alignment vertical="center" wrapText="1"/>
    </xf>
    <xf numFmtId="49" fontId="29" fillId="0" borderId="4" xfId="15" applyNumberFormat="1" applyFont="1" applyFill="1" applyBorder="1" applyAlignment="1" applyProtection="1">
      <alignment horizontal="center" vertical="top" wrapText="1"/>
    </xf>
    <xf numFmtId="49" fontId="29" fillId="0" borderId="8" xfId="15" applyNumberFormat="1" applyFont="1" applyFill="1" applyBorder="1" applyAlignment="1" applyProtection="1">
      <alignment horizontal="center" vertical="top" wrapText="1"/>
    </xf>
    <xf numFmtId="0" fontId="29" fillId="0" borderId="4" xfId="15" applyFont="1" applyFill="1" applyBorder="1" applyAlignment="1" applyProtection="1">
      <alignment horizontal="center"/>
    </xf>
    <xf numFmtId="0" fontId="29" fillId="0" borderId="8" xfId="15" applyFont="1" applyFill="1" applyBorder="1" applyAlignment="1" applyProtection="1">
      <alignment horizontal="center"/>
    </xf>
    <xf numFmtId="9" fontId="29" fillId="0" borderId="4" xfId="34" applyNumberFormat="1" applyFont="1" applyFill="1" applyBorder="1" applyAlignment="1">
      <alignment horizontal="center"/>
    </xf>
    <xf numFmtId="9" fontId="29" fillId="0" borderId="8" xfId="34" applyNumberFormat="1" applyFont="1" applyFill="1" applyBorder="1" applyAlignment="1">
      <alignment horizontal="center"/>
    </xf>
    <xf numFmtId="9" fontId="29" fillId="0" borderId="17" xfId="34" applyNumberFormat="1" applyFont="1" applyFill="1" applyBorder="1" applyAlignment="1">
      <alignment horizontal="center"/>
    </xf>
    <xf numFmtId="9" fontId="29" fillId="0" borderId="10" xfId="34" applyNumberFormat="1" applyFont="1" applyFill="1" applyBorder="1" applyAlignment="1">
      <alignment horizontal="center"/>
    </xf>
    <xf numFmtId="9" fontId="29" fillId="0" borderId="3" xfId="34" applyNumberFormat="1" applyFont="1" applyFill="1" applyBorder="1" applyAlignment="1">
      <alignment horizontal="center"/>
    </xf>
    <xf numFmtId="9" fontId="29" fillId="0" borderId="7" xfId="34" applyNumberFormat="1" applyFont="1" applyFill="1" applyBorder="1" applyAlignment="1">
      <alignment horizontal="center"/>
    </xf>
    <xf numFmtId="0" fontId="29" fillId="0" borderId="0" xfId="15" applyFont="1" applyFill="1" applyAlignment="1">
      <alignment horizontal="center"/>
    </xf>
    <xf numFmtId="0" fontId="29" fillId="0" borderId="0" xfId="16" applyFont="1" applyFill="1" applyAlignment="1">
      <alignment vertical="center" wrapText="1"/>
    </xf>
    <xf numFmtId="167" fontId="31" fillId="0" borderId="4" xfId="16" applyNumberFormat="1" applyFont="1" applyFill="1" applyBorder="1" applyAlignment="1">
      <alignment horizontal="center" vertical="center"/>
    </xf>
    <xf numFmtId="167" fontId="31" fillId="0" borderId="8" xfId="16" applyNumberFormat="1" applyFont="1" applyFill="1" applyBorder="1" applyAlignment="1">
      <alignment horizontal="center" vertical="center"/>
    </xf>
    <xf numFmtId="167" fontId="31" fillId="0" borderId="22" xfId="16" applyNumberFormat="1" applyFont="1" applyFill="1" applyBorder="1" applyAlignment="1">
      <alignment horizontal="center" vertical="center"/>
    </xf>
    <xf numFmtId="167" fontId="31" fillId="0" borderId="18" xfId="16" applyNumberFormat="1" applyFont="1" applyFill="1" applyBorder="1" applyAlignment="1">
      <alignment horizontal="center" vertical="center"/>
    </xf>
    <xf numFmtId="49" fontId="29" fillId="0" borderId="0" xfId="16" applyNumberFormat="1" applyFont="1" applyFill="1" applyAlignment="1" applyProtection="1">
      <alignment horizontal="left" wrapText="1"/>
    </xf>
    <xf numFmtId="0" fontId="29" fillId="0" borderId="0" xfId="16" applyFont="1" applyFill="1" applyBorder="1" applyAlignment="1">
      <alignment horizontal="left" vertical="center"/>
    </xf>
    <xf numFmtId="167" fontId="31" fillId="0" borderId="1" xfId="16" applyNumberFormat="1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/>
    </xf>
    <xf numFmtId="0" fontId="29" fillId="0" borderId="0" xfId="16" applyFont="1" applyFill="1" applyAlignment="1" applyProtection="1">
      <alignment horizontal="center"/>
    </xf>
    <xf numFmtId="0" fontId="29" fillId="0" borderId="0" xfId="16" applyFont="1" applyFill="1" applyAlignment="1" applyProtection="1">
      <alignment vertical="center" wrapText="1"/>
    </xf>
    <xf numFmtId="167" fontId="31" fillId="0" borderId="22" xfId="2" applyNumberFormat="1" applyFont="1" applyFill="1" applyBorder="1" applyAlignment="1" applyProtection="1">
      <alignment horizontal="center" vertical="center"/>
    </xf>
    <xf numFmtId="167" fontId="31" fillId="0" borderId="18" xfId="2" applyNumberFormat="1" applyFont="1" applyFill="1" applyBorder="1" applyAlignment="1" applyProtection="1">
      <alignment horizontal="center" vertical="center"/>
    </xf>
    <xf numFmtId="49" fontId="29" fillId="0" borderId="0" xfId="16" applyNumberFormat="1" applyFont="1" applyFill="1" applyAlignment="1" applyProtection="1">
      <alignment vertical="center" wrapText="1"/>
    </xf>
    <xf numFmtId="49" fontId="29" fillId="0" borderId="0" xfId="16" applyNumberFormat="1" applyFont="1" applyFill="1" applyAlignment="1" applyProtection="1">
      <alignment horizontal="left" vertical="center" wrapText="1"/>
    </xf>
    <xf numFmtId="49" fontId="29" fillId="0" borderId="5" xfId="16" applyNumberFormat="1" applyFont="1" applyFill="1" applyBorder="1" applyAlignment="1" applyProtection="1">
      <alignment horizontal="left" vertical="center" wrapText="1"/>
    </xf>
    <xf numFmtId="169" fontId="28" fillId="0" borderId="0" xfId="16" applyNumberFormat="1" applyFont="1" applyAlignment="1" applyProtection="1">
      <alignment horizontal="left" vertical="center" wrapText="1"/>
    </xf>
    <xf numFmtId="169" fontId="28" fillId="0" borderId="0" xfId="16" applyNumberFormat="1" applyFont="1" applyAlignment="1">
      <alignment horizontal="left" vertical="center" wrapText="1"/>
    </xf>
    <xf numFmtId="169" fontId="28" fillId="0" borderId="0" xfId="16" applyNumberFormat="1" applyFont="1" applyAlignment="1">
      <alignment horizontal="center" vertical="center"/>
    </xf>
    <xf numFmtId="0" fontId="29" fillId="0" borderId="0" xfId="16" applyFont="1" applyAlignment="1" applyProtection="1">
      <alignment horizontal="center"/>
    </xf>
    <xf numFmtId="0" fontId="34" fillId="0" borderId="0" xfId="16" applyFont="1" applyAlignment="1" applyProtection="1">
      <alignment horizontal="left"/>
    </xf>
    <xf numFmtId="0" fontId="28" fillId="0" borderId="0" xfId="0" applyFont="1" applyAlignment="1">
      <alignment horizontal="left" vertical="center" wrapText="1"/>
    </xf>
    <xf numFmtId="43" fontId="31" fillId="0" borderId="22" xfId="17" applyNumberFormat="1" applyFont="1" applyBorder="1" applyAlignment="1">
      <alignment horizontal="center"/>
    </xf>
    <xf numFmtId="43" fontId="31" fillId="0" borderId="18" xfId="17" applyNumberFormat="1" applyFont="1" applyBorder="1" applyAlignment="1">
      <alignment horizontal="center"/>
    </xf>
    <xf numFmtId="43" fontId="29" fillId="0" borderId="0" xfId="0" applyNumberFormat="1" applyFont="1" applyBorder="1" applyAlignment="1">
      <alignment horizontal="center" vertical="center"/>
    </xf>
    <xf numFmtId="164" fontId="29" fillId="0" borderId="0" xfId="18" applyFont="1" applyAlignment="1">
      <alignment horizontal="center"/>
    </xf>
    <xf numFmtId="0" fontId="29" fillId="0" borderId="0" xfId="19" applyFont="1" applyAlignment="1" applyProtection="1">
      <alignment horizontal="center"/>
    </xf>
    <xf numFmtId="0" fontId="28" fillId="0" borderId="23" xfId="19" applyFont="1" applyFill="1" applyBorder="1" applyAlignment="1" applyProtection="1">
      <alignment horizontal="left"/>
    </xf>
    <xf numFmtId="0" fontId="55" fillId="0" borderId="0" xfId="29" applyFont="1" applyAlignment="1">
      <alignment horizontal="center"/>
    </xf>
    <xf numFmtId="0" fontId="37" fillId="0" borderId="17" xfId="29" applyFont="1" applyBorder="1" applyAlignment="1" applyProtection="1">
      <alignment horizontal="center"/>
    </xf>
    <xf numFmtId="0" fontId="37" fillId="0" borderId="3" xfId="29" applyFont="1" applyBorder="1" applyAlignment="1" applyProtection="1">
      <alignment horizontal="center"/>
    </xf>
    <xf numFmtId="0" fontId="37" fillId="0" borderId="10" xfId="29" applyFont="1" applyBorder="1" applyAlignment="1" applyProtection="1">
      <alignment horizontal="center"/>
    </xf>
    <xf numFmtId="0" fontId="37" fillId="0" borderId="7" xfId="29" applyFont="1" applyBorder="1" applyAlignment="1" applyProtection="1">
      <alignment horizontal="center"/>
    </xf>
    <xf numFmtId="0" fontId="52" fillId="0" borderId="22" xfId="29" applyFont="1" applyBorder="1" applyAlignment="1" applyProtection="1">
      <alignment horizontal="center"/>
    </xf>
    <xf numFmtId="0" fontId="52" fillId="0" borderId="18" xfId="29" applyFont="1" applyBorder="1" applyAlignment="1" applyProtection="1">
      <alignment horizontal="center"/>
    </xf>
    <xf numFmtId="0" fontId="29" fillId="0" borderId="0" xfId="0" quotePrefix="1" applyFont="1" applyAlignment="1">
      <alignment horizontal="center"/>
    </xf>
    <xf numFmtId="0" fontId="29" fillId="0" borderId="0" xfId="21" applyNumberFormat="1" applyFont="1" applyAlignment="1" applyProtection="1">
      <alignment horizontal="center"/>
    </xf>
    <xf numFmtId="0" fontId="6" fillId="0" borderId="0" xfId="0" quotePrefix="1" applyFont="1" applyAlignment="1">
      <alignment horizontal="center"/>
    </xf>
    <xf numFmtId="0" fontId="29" fillId="0" borderId="0" xfId="0" applyFont="1" applyAlignment="1" applyProtection="1">
      <alignment horizontal="center"/>
    </xf>
    <xf numFmtId="0" fontId="29" fillId="0" borderId="0" xfId="22" quotePrefix="1" applyFont="1" applyAlignment="1">
      <alignment horizontal="center"/>
    </xf>
    <xf numFmtId="0" fontId="29" fillId="0" borderId="0" xfId="22" applyFont="1" applyAlignment="1">
      <alignment horizontal="center"/>
    </xf>
    <xf numFmtId="0" fontId="29" fillId="0" borderId="0" xfId="23" applyFont="1" applyBorder="1" applyAlignment="1" applyProtection="1">
      <alignment horizontal="center"/>
    </xf>
    <xf numFmtId="0" fontId="29" fillId="0" borderId="0" xfId="24" applyFont="1" applyFill="1" applyAlignment="1">
      <alignment horizontal="center" wrapText="1"/>
    </xf>
    <xf numFmtId="0" fontId="29" fillId="0" borderId="0" xfId="24" applyFont="1" applyBorder="1" applyAlignment="1" applyProtection="1">
      <alignment horizontal="center"/>
    </xf>
    <xf numFmtId="0" fontId="29" fillId="0" borderId="0" xfId="24" applyFont="1" applyFill="1" applyAlignment="1">
      <alignment horizontal="left" wrapText="1"/>
    </xf>
    <xf numFmtId="43" fontId="38" fillId="0" borderId="9" xfId="1" applyFont="1" applyBorder="1" applyAlignment="1">
      <alignment horizontal="center"/>
    </xf>
    <xf numFmtId="43" fontId="38" fillId="0" borderId="0" xfId="1" applyFont="1" applyAlignment="1">
      <alignment horizontal="center"/>
    </xf>
    <xf numFmtId="0" fontId="29" fillId="0" borderId="0" xfId="25" applyFont="1" applyAlignment="1" applyProtection="1">
      <alignment horizontal="center"/>
    </xf>
    <xf numFmtId="174" fontId="59" fillId="5" borderId="22" xfId="28" applyFont="1" applyFill="1" applyBorder="1" applyAlignment="1">
      <alignment horizontal="left" vertical="center"/>
    </xf>
    <xf numFmtId="174" fontId="59" fillId="5" borderId="18" xfId="28" applyFont="1" applyFill="1" applyBorder="1" applyAlignment="1">
      <alignment horizontal="left" vertical="center"/>
    </xf>
    <xf numFmtId="174" fontId="28" fillId="0" borderId="1" xfId="28" applyFont="1" applyFill="1" applyBorder="1" applyAlignment="1">
      <alignment horizontal="left" vertical="center"/>
    </xf>
    <xf numFmtId="0" fontId="29" fillId="0" borderId="0" xfId="27" applyFont="1" applyBorder="1" applyAlignment="1" applyProtection="1">
      <alignment horizontal="center"/>
    </xf>
    <xf numFmtId="174" fontId="28" fillId="0" borderId="22" xfId="28" applyFont="1" applyFill="1" applyBorder="1" applyAlignment="1">
      <alignment horizontal="left" vertical="center"/>
    </xf>
    <xf numFmtId="174" fontId="28" fillId="0" borderId="18" xfId="28" applyFont="1" applyFill="1" applyBorder="1" applyAlignment="1">
      <alignment horizontal="left" vertical="center"/>
    </xf>
    <xf numFmtId="174" fontId="59" fillId="0" borderId="2" xfId="28" applyFont="1" applyBorder="1" applyAlignment="1" applyProtection="1">
      <alignment horizontal="center"/>
    </xf>
    <xf numFmtId="0" fontId="29" fillId="0" borderId="17" xfId="29" applyFont="1" applyBorder="1" applyAlignment="1" applyProtection="1">
      <alignment horizontal="center"/>
    </xf>
    <xf numFmtId="0" fontId="29" fillId="0" borderId="11" xfId="29" applyFont="1" applyBorder="1" applyAlignment="1" applyProtection="1">
      <alignment horizontal="center"/>
    </xf>
    <xf numFmtId="0" fontId="43" fillId="0" borderId="10" xfId="29" applyFont="1" applyBorder="1" applyAlignment="1" applyProtection="1">
      <alignment horizontal="center"/>
    </xf>
    <xf numFmtId="0" fontId="43" fillId="0" borderId="7" xfId="29" applyFont="1" applyBorder="1" applyAlignment="1" applyProtection="1">
      <alignment horizontal="center"/>
    </xf>
    <xf numFmtId="0" fontId="29" fillId="0" borderId="0" xfId="31" applyFont="1" applyAlignment="1" applyProtection="1">
      <alignment horizontal="center"/>
    </xf>
    <xf numFmtId="0" fontId="29" fillId="0" borderId="10" xfId="0" applyFont="1" applyBorder="1" applyAlignment="1">
      <alignment horizontal="center"/>
    </xf>
    <xf numFmtId="0" fontId="29" fillId="0" borderId="7" xfId="0" applyFont="1" applyBorder="1" applyAlignment="1">
      <alignment horizontal="center"/>
    </xf>
    <xf numFmtId="0" fontId="29" fillId="0" borderId="10" xfId="33" applyFont="1" applyBorder="1" applyAlignment="1" applyProtection="1">
      <alignment horizontal="center"/>
    </xf>
    <xf numFmtId="0" fontId="29" fillId="0" borderId="7" xfId="33" applyFont="1" applyBorder="1" applyAlignment="1" applyProtection="1">
      <alignment horizontal="center"/>
    </xf>
    <xf numFmtId="0" fontId="34" fillId="0" borderId="0" xfId="9" applyFont="1" applyBorder="1" applyAlignment="1" applyProtection="1">
      <alignment horizontal="center"/>
    </xf>
    <xf numFmtId="0" fontId="34" fillId="0" borderId="0" xfId="0" applyFont="1" applyAlignment="1">
      <alignment horizontal="center"/>
    </xf>
    <xf numFmtId="0" fontId="29" fillId="0" borderId="0" xfId="8" applyFont="1" applyBorder="1" applyAlignment="1" applyProtection="1">
      <alignment horizontal="center"/>
    </xf>
    <xf numFmtId="0" fontId="29" fillId="0" borderId="0" xfId="9" applyFont="1" applyBorder="1" applyAlignment="1" applyProtection="1">
      <alignment horizontal="center"/>
    </xf>
    <xf numFmtId="0" fontId="29" fillId="0" borderId="0" xfId="10" applyFont="1" applyBorder="1" applyAlignment="1" applyProtection="1">
      <alignment horizontal="center"/>
    </xf>
    <xf numFmtId="0" fontId="29" fillId="0" borderId="0" xfId="11" applyFont="1" applyBorder="1" applyAlignment="1" applyProtection="1">
      <alignment horizontal="center"/>
    </xf>
    <xf numFmtId="174" fontId="34" fillId="0" borderId="0" xfId="28" applyFont="1" applyAlignment="1" applyProtection="1">
      <alignment horizontal="center"/>
    </xf>
    <xf numFmtId="174" fontId="29" fillId="0" borderId="0" xfId="28" applyFont="1" applyAlignment="1" applyProtection="1">
      <alignment horizontal="center"/>
    </xf>
    <xf numFmtId="174" fontId="28" fillId="6" borderId="22" xfId="28" applyFont="1" applyFill="1" applyBorder="1" applyAlignment="1">
      <alignment horizontal="left" vertical="center"/>
    </xf>
    <xf numFmtId="174" fontId="28" fillId="6" borderId="18" xfId="28" applyFont="1" applyFill="1" applyBorder="1" applyAlignment="1">
      <alignment horizontal="left" vertical="center"/>
    </xf>
    <xf numFmtId="174" fontId="52" fillId="0" borderId="17" xfId="30" applyFont="1" applyBorder="1" applyAlignment="1" applyProtection="1">
      <alignment horizontal="center"/>
    </xf>
    <xf numFmtId="174" fontId="52" fillId="0" borderId="3" xfId="30" applyFont="1" applyBorder="1" applyAlignment="1" applyProtection="1">
      <alignment horizontal="center"/>
    </xf>
    <xf numFmtId="174" fontId="58" fillId="0" borderId="0" xfId="30" applyFont="1" applyAlignment="1">
      <alignment horizontal="center"/>
    </xf>
    <xf numFmtId="0" fontId="38" fillId="0" borderId="0" xfId="0" applyFont="1" applyAlignment="1">
      <alignment horizontal="center"/>
    </xf>
    <xf numFmtId="174" fontId="58" fillId="0" borderId="0" xfId="6" applyFont="1" applyAlignment="1" applyProtection="1">
      <alignment horizontal="center"/>
    </xf>
    <xf numFmtId="174" fontId="58" fillId="0" borderId="0" xfId="30" quotePrefix="1" applyFont="1" applyAlignment="1">
      <alignment horizontal="center"/>
    </xf>
    <xf numFmtId="0" fontId="29" fillId="0" borderId="0" xfId="12" applyFont="1" applyBorder="1" applyAlignment="1" applyProtection="1">
      <alignment horizontal="center"/>
    </xf>
    <xf numFmtId="0" fontId="29" fillId="0" borderId="0" xfId="13" applyFont="1" applyBorder="1" applyAlignment="1" applyProtection="1">
      <alignment horizontal="center"/>
    </xf>
  </cellXfs>
  <cellStyles count="35">
    <cellStyle name="Comma" xfId="1" builtinId="3"/>
    <cellStyle name="Currency" xfId="2" builtinId="4"/>
    <cellStyle name="Grey Shade" xfId="3"/>
    <cellStyle name="Normal" xfId="0" builtinId="0"/>
    <cellStyle name="Normal_10" xfId="4"/>
    <cellStyle name="Normal_10A" xfId="5"/>
    <cellStyle name="Normal_10A_FORMS-09 DRAFT" xfId="6"/>
    <cellStyle name="Normal_11" xfId="7"/>
    <cellStyle name="Normal_12" xfId="8"/>
    <cellStyle name="Normal_13" xfId="9"/>
    <cellStyle name="Normal_14" xfId="10"/>
    <cellStyle name="Normal_15" xfId="11"/>
    <cellStyle name="Normal_16" xfId="12"/>
    <cellStyle name="Normal_17" xfId="13"/>
    <cellStyle name="Normal_2" xfId="14"/>
    <cellStyle name="Normal_2C" xfId="15"/>
    <cellStyle name="Normal_2D" xfId="16"/>
    <cellStyle name="Normal_3A1" xfId="17"/>
    <cellStyle name="Normal_3A2" xfId="18"/>
    <cellStyle name="Normal_3A3" xfId="19"/>
    <cellStyle name="Normal_4A" xfId="20"/>
    <cellStyle name="Normal_4A1" xfId="21"/>
    <cellStyle name="Normal_4B" xfId="22"/>
    <cellStyle name="Normal_5" xfId="23"/>
    <cellStyle name="Normal_6" xfId="24"/>
    <cellStyle name="Normal_7" xfId="25"/>
    <cellStyle name="Normal_8" xfId="26"/>
    <cellStyle name="Normal_8A" xfId="27"/>
    <cellStyle name="Normal_8A_FORMS-09 DRAFT" xfId="28"/>
    <cellStyle name="Normal_8B" xfId="29"/>
    <cellStyle name="Normal_8B_FORMS-09 DRAFT" xfId="30"/>
    <cellStyle name="Normal_9" xfId="31"/>
    <cellStyle name="Normal_9A" xfId="32"/>
    <cellStyle name="Normal_9B" xfId="33"/>
    <cellStyle name="Percent" xfId="34" builtinId="5"/>
  </cellStyles>
  <dxfs count="3">
    <dxf>
      <fill>
        <patternFill>
          <bgColor indexed="10"/>
        </patternFill>
      </fill>
    </dxf>
    <dxf>
      <fill>
        <patternFill>
          <bgColor indexed="5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F824DF"/>
      <color rgb="FF9AD4C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2</xdr:row>
          <xdr:rowOff>123825</xdr:rowOff>
        </xdr:from>
        <xdr:to>
          <xdr:col>7</xdr:col>
          <xdr:colOff>600075</xdr:colOff>
          <xdr:row>5</xdr:row>
          <xdr:rowOff>133350</xdr:rowOff>
        </xdr:to>
        <xdr:sp macro="" textlink="">
          <xdr:nvSpPr>
            <xdr:cNvPr id="61442" name="Button 2" hidden="1">
              <a:extLst>
                <a:ext uri="{63B3BB69-23CF-44E3-9099-C40C66FF867C}">
                  <a14:compatExt spid="_x0000_s6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Report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10</xdr:row>
          <xdr:rowOff>28575</xdr:rowOff>
        </xdr:from>
        <xdr:to>
          <xdr:col>7</xdr:col>
          <xdr:colOff>600075</xdr:colOff>
          <xdr:row>13</xdr:row>
          <xdr:rowOff>66675</xdr:rowOff>
        </xdr:to>
        <xdr:sp macro="" textlink="">
          <xdr:nvSpPr>
            <xdr:cNvPr id="61445" name="Button 5" hidden="1">
              <a:extLst>
                <a:ext uri="{63B3BB69-23CF-44E3-9099-C40C66FF867C}">
                  <a14:compatExt spid="_x0000_s6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Entry Process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6</xdr:row>
          <xdr:rowOff>47625</xdr:rowOff>
        </xdr:from>
        <xdr:to>
          <xdr:col>7</xdr:col>
          <xdr:colOff>600075</xdr:colOff>
          <xdr:row>9</xdr:row>
          <xdr:rowOff>28575</xdr:rowOff>
        </xdr:to>
        <xdr:sp macro="" textlink="">
          <xdr:nvSpPr>
            <xdr:cNvPr id="61446" name="Button 6" hidden="1">
              <a:extLst>
                <a:ext uri="{63B3BB69-23CF-44E3-9099-C40C66FF867C}">
                  <a14:compatExt spid="_x0000_s6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Main Index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9525</xdr:rowOff>
        </xdr:from>
        <xdr:to>
          <xdr:col>0</xdr:col>
          <xdr:colOff>781050</xdr:colOff>
          <xdr:row>1</xdr:row>
          <xdr:rowOff>19050</xdr:rowOff>
        </xdr:to>
        <xdr:sp macro="" textlink="">
          <xdr:nvSpPr>
            <xdr:cNvPr id="5124" name="Button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0</xdr:col>
          <xdr:colOff>781050</xdr:colOff>
          <xdr:row>2</xdr:row>
          <xdr:rowOff>47625</xdr:rowOff>
        </xdr:to>
        <xdr:sp macro="" textlink="">
          <xdr:nvSpPr>
            <xdr:cNvPr id="5125" name="Button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600075</xdr:colOff>
          <xdr:row>0</xdr:row>
          <xdr:rowOff>0</xdr:rowOff>
        </xdr:from>
        <xdr:to>
          <xdr:col>7</xdr:col>
          <xdr:colOff>209550</xdr:colOff>
          <xdr:row>1</xdr:row>
          <xdr:rowOff>47625</xdr:rowOff>
        </xdr:to>
        <xdr:sp macro="" textlink="">
          <xdr:nvSpPr>
            <xdr:cNvPr id="5126" name="Button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590550</xdr:colOff>
          <xdr:row>1</xdr:row>
          <xdr:rowOff>47625</xdr:rowOff>
        </xdr:from>
        <xdr:to>
          <xdr:col>7</xdr:col>
          <xdr:colOff>209550</xdr:colOff>
          <xdr:row>2</xdr:row>
          <xdr:rowOff>76200</xdr:rowOff>
        </xdr:to>
        <xdr:sp macro="" textlink="">
          <xdr:nvSpPr>
            <xdr:cNvPr id="5127" name="Button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809625</xdr:colOff>
          <xdr:row>1</xdr:row>
          <xdr:rowOff>47625</xdr:rowOff>
        </xdr:from>
        <xdr:to>
          <xdr:col>7</xdr:col>
          <xdr:colOff>771525</xdr:colOff>
          <xdr:row>2</xdr:row>
          <xdr:rowOff>76200</xdr:rowOff>
        </xdr:to>
        <xdr:sp macro="" textlink="">
          <xdr:nvSpPr>
            <xdr:cNvPr id="5128" name="Button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19050</xdr:rowOff>
        </xdr:from>
        <xdr:to>
          <xdr:col>1</xdr:col>
          <xdr:colOff>238125</xdr:colOff>
          <xdr:row>2</xdr:row>
          <xdr:rowOff>47625</xdr:rowOff>
        </xdr:to>
        <xdr:sp macro="" textlink="">
          <xdr:nvSpPr>
            <xdr:cNvPr id="5129" name="Button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1</xdr:row>
          <xdr:rowOff>104775</xdr:rowOff>
        </xdr:from>
        <xdr:to>
          <xdr:col>3</xdr:col>
          <xdr:colOff>295275</xdr:colOff>
          <xdr:row>2</xdr:row>
          <xdr:rowOff>142875</xdr:rowOff>
        </xdr:to>
        <xdr:sp macro="" textlink="">
          <xdr:nvSpPr>
            <xdr:cNvPr id="6153" name="Button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0</xdr:row>
          <xdr:rowOff>9525</xdr:rowOff>
        </xdr:from>
        <xdr:to>
          <xdr:col>9</xdr:col>
          <xdr:colOff>0</xdr:colOff>
          <xdr:row>1</xdr:row>
          <xdr:rowOff>76200</xdr:rowOff>
        </xdr:to>
        <xdr:sp macro="" textlink="">
          <xdr:nvSpPr>
            <xdr:cNvPr id="6154" name="Button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1</xdr:row>
          <xdr:rowOff>85725</xdr:rowOff>
        </xdr:from>
        <xdr:to>
          <xdr:col>9</xdr:col>
          <xdr:colOff>0</xdr:colOff>
          <xdr:row>3</xdr:row>
          <xdr:rowOff>9525</xdr:rowOff>
        </xdr:to>
        <xdr:sp macro="" textlink="">
          <xdr:nvSpPr>
            <xdr:cNvPr id="6155" name="Button 11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9525</xdr:rowOff>
        </xdr:from>
        <xdr:to>
          <xdr:col>3</xdr:col>
          <xdr:colOff>285750</xdr:colOff>
          <xdr:row>1</xdr:row>
          <xdr:rowOff>66675</xdr:rowOff>
        </xdr:to>
        <xdr:sp macro="" textlink="">
          <xdr:nvSpPr>
            <xdr:cNvPr id="6162" name="Button 18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28575</xdr:rowOff>
        </xdr:from>
        <xdr:to>
          <xdr:col>1</xdr:col>
          <xdr:colOff>209550</xdr:colOff>
          <xdr:row>1</xdr:row>
          <xdr:rowOff>66675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1</xdr:row>
          <xdr:rowOff>76200</xdr:rowOff>
        </xdr:from>
        <xdr:to>
          <xdr:col>1</xdr:col>
          <xdr:colOff>209550</xdr:colOff>
          <xdr:row>2</xdr:row>
          <xdr:rowOff>95250</xdr:rowOff>
        </xdr:to>
        <xdr:sp macro="" textlink="">
          <xdr:nvSpPr>
            <xdr:cNvPr id="39938" name="Button 2" hidden="1">
              <a:extLst>
                <a:ext uri="{63B3BB69-23CF-44E3-9099-C40C66FF867C}">
                  <a14:compatExt spid="_x0000_s39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590550</xdr:colOff>
          <xdr:row>0</xdr:row>
          <xdr:rowOff>0</xdr:rowOff>
        </xdr:from>
        <xdr:to>
          <xdr:col>8</xdr:col>
          <xdr:colOff>1428750</xdr:colOff>
          <xdr:row>1</xdr:row>
          <xdr:rowOff>47625</xdr:rowOff>
        </xdr:to>
        <xdr:sp macro="" textlink="">
          <xdr:nvSpPr>
            <xdr:cNvPr id="39941" name="Button 5" hidden="1">
              <a:extLst>
                <a:ext uri="{63B3BB69-23CF-44E3-9099-C40C66FF867C}">
                  <a14:compatExt spid="_x0000_s39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590550</xdr:colOff>
          <xdr:row>1</xdr:row>
          <xdr:rowOff>47625</xdr:rowOff>
        </xdr:from>
        <xdr:to>
          <xdr:col>8</xdr:col>
          <xdr:colOff>1428750</xdr:colOff>
          <xdr:row>2</xdr:row>
          <xdr:rowOff>104775</xdr:rowOff>
        </xdr:to>
        <xdr:sp macro="" textlink="">
          <xdr:nvSpPr>
            <xdr:cNvPr id="39942" name="Button 6" hidden="1">
              <a:extLst>
                <a:ext uri="{63B3BB69-23CF-44E3-9099-C40C66FF867C}">
                  <a14:compatExt spid="_x0000_s39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28575</xdr:rowOff>
        </xdr:from>
        <xdr:to>
          <xdr:col>1</xdr:col>
          <xdr:colOff>209550</xdr:colOff>
          <xdr:row>1</xdr:row>
          <xdr:rowOff>66675</xdr:rowOff>
        </xdr:to>
        <xdr:sp macro="" textlink="">
          <xdr:nvSpPr>
            <xdr:cNvPr id="63489" name="Button 1" hidden="1">
              <a:extLst>
                <a:ext uri="{63B3BB69-23CF-44E3-9099-C40C66FF867C}">
                  <a14:compatExt spid="_x0000_s6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1</xdr:row>
          <xdr:rowOff>76200</xdr:rowOff>
        </xdr:from>
        <xdr:to>
          <xdr:col>1</xdr:col>
          <xdr:colOff>209550</xdr:colOff>
          <xdr:row>2</xdr:row>
          <xdr:rowOff>95250</xdr:rowOff>
        </xdr:to>
        <xdr:sp macro="" textlink="">
          <xdr:nvSpPr>
            <xdr:cNvPr id="63490" name="Button 2" hidden="1">
              <a:extLst>
                <a:ext uri="{63B3BB69-23CF-44E3-9099-C40C66FF867C}">
                  <a14:compatExt spid="_x0000_s6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590550</xdr:colOff>
          <xdr:row>0</xdr:row>
          <xdr:rowOff>0</xdr:rowOff>
        </xdr:from>
        <xdr:to>
          <xdr:col>8</xdr:col>
          <xdr:colOff>1428750</xdr:colOff>
          <xdr:row>1</xdr:row>
          <xdr:rowOff>47625</xdr:rowOff>
        </xdr:to>
        <xdr:sp macro="" textlink="">
          <xdr:nvSpPr>
            <xdr:cNvPr id="63493" name="Button 5" hidden="1">
              <a:extLst>
                <a:ext uri="{63B3BB69-23CF-44E3-9099-C40C66FF867C}">
                  <a14:compatExt spid="_x0000_s63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590550</xdr:colOff>
          <xdr:row>1</xdr:row>
          <xdr:rowOff>47625</xdr:rowOff>
        </xdr:from>
        <xdr:to>
          <xdr:col>8</xdr:col>
          <xdr:colOff>1428750</xdr:colOff>
          <xdr:row>2</xdr:row>
          <xdr:rowOff>104775</xdr:rowOff>
        </xdr:to>
        <xdr:sp macro="" textlink="">
          <xdr:nvSpPr>
            <xdr:cNvPr id="63494" name="Button 6" hidden="1">
              <a:extLst>
                <a:ext uri="{63B3BB69-23CF-44E3-9099-C40C66FF867C}">
                  <a14:compatExt spid="_x0000_s63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28575</xdr:rowOff>
        </xdr:from>
        <xdr:to>
          <xdr:col>1</xdr:col>
          <xdr:colOff>209550</xdr:colOff>
          <xdr:row>1</xdr:row>
          <xdr:rowOff>66675</xdr:rowOff>
        </xdr:to>
        <xdr:sp macro="" textlink="">
          <xdr:nvSpPr>
            <xdr:cNvPr id="63495" name="Button 7" hidden="1">
              <a:extLst>
                <a:ext uri="{63B3BB69-23CF-44E3-9099-C40C66FF867C}">
                  <a14:compatExt spid="_x0000_s63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1</xdr:row>
          <xdr:rowOff>76200</xdr:rowOff>
        </xdr:from>
        <xdr:to>
          <xdr:col>1</xdr:col>
          <xdr:colOff>209550</xdr:colOff>
          <xdr:row>2</xdr:row>
          <xdr:rowOff>95250</xdr:rowOff>
        </xdr:to>
        <xdr:sp macro="" textlink="">
          <xdr:nvSpPr>
            <xdr:cNvPr id="63496" name="Button 8" hidden="1">
              <a:extLst>
                <a:ext uri="{63B3BB69-23CF-44E3-9099-C40C66FF867C}">
                  <a14:compatExt spid="_x0000_s63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590550</xdr:colOff>
          <xdr:row>0</xdr:row>
          <xdr:rowOff>0</xdr:rowOff>
        </xdr:from>
        <xdr:to>
          <xdr:col>8</xdr:col>
          <xdr:colOff>1428750</xdr:colOff>
          <xdr:row>1</xdr:row>
          <xdr:rowOff>47625</xdr:rowOff>
        </xdr:to>
        <xdr:sp macro="" textlink="">
          <xdr:nvSpPr>
            <xdr:cNvPr id="63497" name="Button 9" hidden="1">
              <a:extLst>
                <a:ext uri="{63B3BB69-23CF-44E3-9099-C40C66FF867C}">
                  <a14:compatExt spid="_x0000_s63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590550</xdr:colOff>
          <xdr:row>1</xdr:row>
          <xdr:rowOff>47625</xdr:rowOff>
        </xdr:from>
        <xdr:to>
          <xdr:col>8</xdr:col>
          <xdr:colOff>1428750</xdr:colOff>
          <xdr:row>2</xdr:row>
          <xdr:rowOff>104775</xdr:rowOff>
        </xdr:to>
        <xdr:sp macro="" textlink="">
          <xdr:nvSpPr>
            <xdr:cNvPr id="63498" name="Button 10" hidden="1">
              <a:extLst>
                <a:ext uri="{63B3BB69-23CF-44E3-9099-C40C66FF867C}">
                  <a14:compatExt spid="_x0000_s63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19050</xdr:rowOff>
        </xdr:from>
        <xdr:to>
          <xdr:col>1</xdr:col>
          <xdr:colOff>228600</xdr:colOff>
          <xdr:row>2</xdr:row>
          <xdr:rowOff>9525</xdr:rowOff>
        </xdr:to>
        <xdr:sp macro="" textlink="">
          <xdr:nvSpPr>
            <xdr:cNvPr id="10243" name="Button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2</xdr:row>
          <xdr:rowOff>9525</xdr:rowOff>
        </xdr:from>
        <xdr:to>
          <xdr:col>1</xdr:col>
          <xdr:colOff>228600</xdr:colOff>
          <xdr:row>3</xdr:row>
          <xdr:rowOff>9525</xdr:rowOff>
        </xdr:to>
        <xdr:sp macro="" textlink="">
          <xdr:nvSpPr>
            <xdr:cNvPr id="10244" name="Button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9525</xdr:rowOff>
        </xdr:from>
        <xdr:to>
          <xdr:col>3</xdr:col>
          <xdr:colOff>514350</xdr:colOff>
          <xdr:row>2</xdr:row>
          <xdr:rowOff>9525</xdr:rowOff>
        </xdr:to>
        <xdr:sp macro="" textlink="">
          <xdr:nvSpPr>
            <xdr:cNvPr id="10245" name="Button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</xdr:row>
          <xdr:rowOff>9525</xdr:rowOff>
        </xdr:from>
        <xdr:to>
          <xdr:col>3</xdr:col>
          <xdr:colOff>514350</xdr:colOff>
          <xdr:row>3</xdr:row>
          <xdr:rowOff>19050</xdr:rowOff>
        </xdr:to>
        <xdr:sp macro="" textlink="">
          <xdr:nvSpPr>
            <xdr:cNvPr id="10246" name="Button 6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990600</xdr:colOff>
          <xdr:row>0</xdr:row>
          <xdr:rowOff>0</xdr:rowOff>
        </xdr:from>
        <xdr:to>
          <xdr:col>5</xdr:col>
          <xdr:colOff>57150</xdr:colOff>
          <xdr:row>0</xdr:row>
          <xdr:rowOff>228600</xdr:rowOff>
        </xdr:to>
        <xdr:sp macro="" textlink="">
          <xdr:nvSpPr>
            <xdr:cNvPr id="71681" name="Button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1000125</xdr:colOff>
          <xdr:row>0</xdr:row>
          <xdr:rowOff>228600</xdr:rowOff>
        </xdr:from>
        <xdr:to>
          <xdr:col>5</xdr:col>
          <xdr:colOff>57150</xdr:colOff>
          <xdr:row>1</xdr:row>
          <xdr:rowOff>171450</xdr:rowOff>
        </xdr:to>
        <xdr:sp macro="" textlink="">
          <xdr:nvSpPr>
            <xdr:cNvPr id="71682" name="Button 2" hidden="1">
              <a:extLst>
                <a:ext uri="{63B3BB69-23CF-44E3-9099-C40C66FF867C}">
                  <a14:compatExt spid="_x0000_s7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38100</xdr:colOff>
          <xdr:row>0</xdr:row>
          <xdr:rowOff>228600</xdr:rowOff>
        </xdr:to>
        <xdr:sp macro="" textlink="">
          <xdr:nvSpPr>
            <xdr:cNvPr id="71683" name="Button 3" hidden="1">
              <a:extLst>
                <a:ext uri="{63B3BB69-23CF-44E3-9099-C40C66FF867C}">
                  <a14:compatExt spid="_x0000_s7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228600</xdr:rowOff>
        </xdr:from>
        <xdr:to>
          <xdr:col>1</xdr:col>
          <xdr:colOff>38100</xdr:colOff>
          <xdr:row>1</xdr:row>
          <xdr:rowOff>180975</xdr:rowOff>
        </xdr:to>
        <xdr:sp macro="" textlink="">
          <xdr:nvSpPr>
            <xdr:cNvPr id="71684" name="Button 4" hidden="1">
              <a:extLst>
                <a:ext uri="{63B3BB69-23CF-44E3-9099-C40C66FF867C}">
                  <a14:compatExt spid="_x0000_s7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28575</xdr:rowOff>
        </xdr:from>
        <xdr:to>
          <xdr:col>0</xdr:col>
          <xdr:colOff>1123950</xdr:colOff>
          <xdr:row>1</xdr:row>
          <xdr:rowOff>104775</xdr:rowOff>
        </xdr:to>
        <xdr:sp macro="" textlink="">
          <xdr:nvSpPr>
            <xdr:cNvPr id="9220" name="Button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1</xdr:row>
          <xdr:rowOff>104775</xdr:rowOff>
        </xdr:from>
        <xdr:to>
          <xdr:col>0</xdr:col>
          <xdr:colOff>1123950</xdr:colOff>
          <xdr:row>2</xdr:row>
          <xdr:rowOff>161925</xdr:rowOff>
        </xdr:to>
        <xdr:sp macro="" textlink="">
          <xdr:nvSpPr>
            <xdr:cNvPr id="9221" name="Button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333375</xdr:colOff>
          <xdr:row>0</xdr:row>
          <xdr:rowOff>0</xdr:rowOff>
        </xdr:from>
        <xdr:to>
          <xdr:col>7</xdr:col>
          <xdr:colOff>809625</xdr:colOff>
          <xdr:row>1</xdr:row>
          <xdr:rowOff>85725</xdr:rowOff>
        </xdr:to>
        <xdr:sp macro="" textlink="">
          <xdr:nvSpPr>
            <xdr:cNvPr id="9222" name="Button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323850</xdr:colOff>
          <xdr:row>1</xdr:row>
          <xdr:rowOff>85725</xdr:rowOff>
        </xdr:from>
        <xdr:to>
          <xdr:col>7</xdr:col>
          <xdr:colOff>809625</xdr:colOff>
          <xdr:row>2</xdr:row>
          <xdr:rowOff>152400</xdr:rowOff>
        </xdr:to>
        <xdr:sp macro="" textlink="">
          <xdr:nvSpPr>
            <xdr:cNvPr id="9223" name="Button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73729" name="Button 1" hidden="1">
              <a:extLst>
                <a:ext uri="{63B3BB69-23CF-44E3-9099-C40C66FF867C}">
                  <a14:compatExt spid="_x0000_s73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73730" name="Button 2" hidden="1">
              <a:extLst>
                <a:ext uri="{63B3BB69-23CF-44E3-9099-C40C66FF867C}">
                  <a14:compatExt spid="_x0000_s73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114300</xdr:colOff>
          <xdr:row>0</xdr:row>
          <xdr:rowOff>0</xdr:rowOff>
        </xdr:from>
        <xdr:to>
          <xdr:col>5</xdr:col>
          <xdr:colOff>142875</xdr:colOff>
          <xdr:row>1</xdr:row>
          <xdr:rowOff>95250</xdr:rowOff>
        </xdr:to>
        <xdr:sp macro="" textlink="">
          <xdr:nvSpPr>
            <xdr:cNvPr id="73731" name="Button 3" hidden="1">
              <a:extLst>
                <a:ext uri="{63B3BB69-23CF-44E3-9099-C40C66FF867C}">
                  <a14:compatExt spid="_x0000_s73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114300</xdr:colOff>
          <xdr:row>1</xdr:row>
          <xdr:rowOff>95250</xdr:rowOff>
        </xdr:from>
        <xdr:to>
          <xdr:col>5</xdr:col>
          <xdr:colOff>142875</xdr:colOff>
          <xdr:row>3</xdr:row>
          <xdr:rowOff>47625</xdr:rowOff>
        </xdr:to>
        <xdr:sp macro="" textlink="">
          <xdr:nvSpPr>
            <xdr:cNvPr id="73732" name="Button 4" hidden="1">
              <a:extLst>
                <a:ext uri="{63B3BB69-23CF-44E3-9099-C40C66FF867C}">
                  <a14:compatExt spid="_x0000_s73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1057275</xdr:colOff>
          <xdr:row>1</xdr:row>
          <xdr:rowOff>76200</xdr:rowOff>
        </xdr:to>
        <xdr:sp macro="" textlink="">
          <xdr:nvSpPr>
            <xdr:cNvPr id="11266" name="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85725</xdr:rowOff>
        </xdr:from>
        <xdr:to>
          <xdr:col>0</xdr:col>
          <xdr:colOff>1057275</xdr:colOff>
          <xdr:row>2</xdr:row>
          <xdr:rowOff>142875</xdr:rowOff>
        </xdr:to>
        <xdr:sp macro="" textlink="">
          <xdr:nvSpPr>
            <xdr:cNvPr id="11268" name="Button 4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342900</xdr:colOff>
          <xdr:row>0</xdr:row>
          <xdr:rowOff>0</xdr:rowOff>
        </xdr:from>
        <xdr:to>
          <xdr:col>8</xdr:col>
          <xdr:colOff>0</xdr:colOff>
          <xdr:row>1</xdr:row>
          <xdr:rowOff>85725</xdr:rowOff>
        </xdr:to>
        <xdr:sp macro="" textlink="">
          <xdr:nvSpPr>
            <xdr:cNvPr id="11269" name="Button 5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333375</xdr:colOff>
          <xdr:row>1</xdr:row>
          <xdr:rowOff>104775</xdr:rowOff>
        </xdr:from>
        <xdr:to>
          <xdr:col>7</xdr:col>
          <xdr:colOff>809625</xdr:colOff>
          <xdr:row>2</xdr:row>
          <xdr:rowOff>161925</xdr:rowOff>
        </xdr:to>
        <xdr:sp macro="" textlink="">
          <xdr:nvSpPr>
            <xdr:cNvPr id="11270" name="Button 6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74753" name="Button 1" hidden="1">
              <a:extLst>
                <a:ext uri="{63B3BB69-23CF-44E3-9099-C40C66FF867C}">
                  <a14:compatExt spid="_x0000_s74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74754" name="Button 2" hidden="1">
              <a:extLst>
                <a:ext uri="{63B3BB69-23CF-44E3-9099-C40C66FF867C}">
                  <a14:compatExt spid="_x0000_s74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0</xdr:row>
          <xdr:rowOff>9525</xdr:rowOff>
        </xdr:from>
        <xdr:to>
          <xdr:col>5</xdr:col>
          <xdr:colOff>133350</xdr:colOff>
          <xdr:row>1</xdr:row>
          <xdr:rowOff>95250</xdr:rowOff>
        </xdr:to>
        <xdr:sp macro="" textlink="">
          <xdr:nvSpPr>
            <xdr:cNvPr id="74755" name="Button 3" hidden="1">
              <a:extLst>
                <a:ext uri="{63B3BB69-23CF-44E3-9099-C40C66FF867C}">
                  <a14:compatExt spid="_x0000_s74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1</xdr:row>
          <xdr:rowOff>104775</xdr:rowOff>
        </xdr:from>
        <xdr:to>
          <xdr:col>5</xdr:col>
          <xdr:colOff>133350</xdr:colOff>
          <xdr:row>3</xdr:row>
          <xdr:rowOff>85725</xdr:rowOff>
        </xdr:to>
        <xdr:sp macro="" textlink="">
          <xdr:nvSpPr>
            <xdr:cNvPr id="74756" name="Button 4" hidden="1">
              <a:extLst>
                <a:ext uri="{63B3BB69-23CF-44E3-9099-C40C66FF867C}">
                  <a14:compatExt spid="_x0000_s74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3</xdr:row>
          <xdr:rowOff>9525</xdr:rowOff>
        </xdr:from>
        <xdr:to>
          <xdr:col>3</xdr:col>
          <xdr:colOff>0</xdr:colOff>
          <xdr:row>3</xdr:row>
          <xdr:rowOff>228600</xdr:rowOff>
        </xdr:to>
        <xdr:sp macro="" textlink="">
          <xdr:nvSpPr>
            <xdr:cNvPr id="4100" name="Button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</xdr:row>
          <xdr:rowOff>9525</xdr:rowOff>
        </xdr:from>
        <xdr:to>
          <xdr:col>2</xdr:col>
          <xdr:colOff>600075</xdr:colOff>
          <xdr:row>5</xdr:row>
          <xdr:rowOff>228600</xdr:rowOff>
        </xdr:to>
        <xdr:sp macro="" textlink="">
          <xdr:nvSpPr>
            <xdr:cNvPr id="4101" name="Button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6</xdr:row>
          <xdr:rowOff>9525</xdr:rowOff>
        </xdr:from>
        <xdr:to>
          <xdr:col>2</xdr:col>
          <xdr:colOff>609600</xdr:colOff>
          <xdr:row>6</xdr:row>
          <xdr:rowOff>228600</xdr:rowOff>
        </xdr:to>
        <xdr:sp macro="" textlink="">
          <xdr:nvSpPr>
            <xdr:cNvPr id="4102" name="Button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7</xdr:row>
          <xdr:rowOff>9525</xdr:rowOff>
        </xdr:from>
        <xdr:to>
          <xdr:col>3</xdr:col>
          <xdr:colOff>9525</xdr:colOff>
          <xdr:row>7</xdr:row>
          <xdr:rowOff>219075</xdr:rowOff>
        </xdr:to>
        <xdr:sp macro="" textlink="">
          <xdr:nvSpPr>
            <xdr:cNvPr id="4103" name="Button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10</xdr:row>
          <xdr:rowOff>0</xdr:rowOff>
        </xdr:from>
        <xdr:to>
          <xdr:col>3</xdr:col>
          <xdr:colOff>9525</xdr:colOff>
          <xdr:row>10</xdr:row>
          <xdr:rowOff>219075</xdr:rowOff>
        </xdr:to>
        <xdr:sp macro="" textlink="">
          <xdr:nvSpPr>
            <xdr:cNvPr id="4104" name="Button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11</xdr:row>
          <xdr:rowOff>0</xdr:rowOff>
        </xdr:from>
        <xdr:to>
          <xdr:col>3</xdr:col>
          <xdr:colOff>9525</xdr:colOff>
          <xdr:row>11</xdr:row>
          <xdr:rowOff>219075</xdr:rowOff>
        </xdr:to>
        <xdr:sp macro="" textlink="">
          <xdr:nvSpPr>
            <xdr:cNvPr id="4107" name="Button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12</xdr:row>
          <xdr:rowOff>9525</xdr:rowOff>
        </xdr:from>
        <xdr:to>
          <xdr:col>3</xdr:col>
          <xdr:colOff>9525</xdr:colOff>
          <xdr:row>12</xdr:row>
          <xdr:rowOff>238125</xdr:rowOff>
        </xdr:to>
        <xdr:sp macro="" textlink="">
          <xdr:nvSpPr>
            <xdr:cNvPr id="4108" name="Button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14</xdr:row>
          <xdr:rowOff>9525</xdr:rowOff>
        </xdr:from>
        <xdr:to>
          <xdr:col>3</xdr:col>
          <xdr:colOff>0</xdr:colOff>
          <xdr:row>14</xdr:row>
          <xdr:rowOff>219075</xdr:rowOff>
        </xdr:to>
        <xdr:sp macro="" textlink="">
          <xdr:nvSpPr>
            <xdr:cNvPr id="4110" name="Button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16</xdr:row>
          <xdr:rowOff>0</xdr:rowOff>
        </xdr:from>
        <xdr:to>
          <xdr:col>3</xdr:col>
          <xdr:colOff>0</xdr:colOff>
          <xdr:row>16</xdr:row>
          <xdr:rowOff>219075</xdr:rowOff>
        </xdr:to>
        <xdr:sp macro="" textlink="">
          <xdr:nvSpPr>
            <xdr:cNvPr id="4123" name="Button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17</xdr:row>
          <xdr:rowOff>0</xdr:rowOff>
        </xdr:from>
        <xdr:to>
          <xdr:col>3</xdr:col>
          <xdr:colOff>9525</xdr:colOff>
          <xdr:row>17</xdr:row>
          <xdr:rowOff>219075</xdr:rowOff>
        </xdr:to>
        <xdr:sp macro="" textlink="">
          <xdr:nvSpPr>
            <xdr:cNvPr id="4124" name="Button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18</xdr:row>
          <xdr:rowOff>0</xdr:rowOff>
        </xdr:from>
        <xdr:to>
          <xdr:col>3</xdr:col>
          <xdr:colOff>9525</xdr:colOff>
          <xdr:row>18</xdr:row>
          <xdr:rowOff>219075</xdr:rowOff>
        </xdr:to>
        <xdr:sp macro="" textlink="">
          <xdr:nvSpPr>
            <xdr:cNvPr id="4126" name="Button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19</xdr:row>
          <xdr:rowOff>9525</xdr:rowOff>
        </xdr:from>
        <xdr:to>
          <xdr:col>3</xdr:col>
          <xdr:colOff>9525</xdr:colOff>
          <xdr:row>19</xdr:row>
          <xdr:rowOff>219075</xdr:rowOff>
        </xdr:to>
        <xdr:sp macro="" textlink="">
          <xdr:nvSpPr>
            <xdr:cNvPr id="4127" name="Button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20</xdr:row>
          <xdr:rowOff>0</xdr:rowOff>
        </xdr:from>
        <xdr:to>
          <xdr:col>3</xdr:col>
          <xdr:colOff>9525</xdr:colOff>
          <xdr:row>20</xdr:row>
          <xdr:rowOff>219075</xdr:rowOff>
        </xdr:to>
        <xdr:sp macro="" textlink="">
          <xdr:nvSpPr>
            <xdr:cNvPr id="4128" name="Button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21</xdr:row>
          <xdr:rowOff>0</xdr:rowOff>
        </xdr:from>
        <xdr:to>
          <xdr:col>3</xdr:col>
          <xdr:colOff>9525</xdr:colOff>
          <xdr:row>21</xdr:row>
          <xdr:rowOff>219075</xdr:rowOff>
        </xdr:to>
        <xdr:sp macro="" textlink="">
          <xdr:nvSpPr>
            <xdr:cNvPr id="4129" name="Button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22</xdr:row>
          <xdr:rowOff>9525</xdr:rowOff>
        </xdr:from>
        <xdr:to>
          <xdr:col>3</xdr:col>
          <xdr:colOff>9525</xdr:colOff>
          <xdr:row>22</xdr:row>
          <xdr:rowOff>228600</xdr:rowOff>
        </xdr:to>
        <xdr:sp macro="" textlink="">
          <xdr:nvSpPr>
            <xdr:cNvPr id="4130" name="Button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23</xdr:row>
          <xdr:rowOff>0</xdr:rowOff>
        </xdr:from>
        <xdr:to>
          <xdr:col>3</xdr:col>
          <xdr:colOff>0</xdr:colOff>
          <xdr:row>23</xdr:row>
          <xdr:rowOff>200025</xdr:rowOff>
        </xdr:to>
        <xdr:sp macro="" textlink="">
          <xdr:nvSpPr>
            <xdr:cNvPr id="4131" name="Button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24</xdr:row>
          <xdr:rowOff>0</xdr:rowOff>
        </xdr:from>
        <xdr:to>
          <xdr:col>3</xdr:col>
          <xdr:colOff>9525</xdr:colOff>
          <xdr:row>24</xdr:row>
          <xdr:rowOff>219075</xdr:rowOff>
        </xdr:to>
        <xdr:sp macro="" textlink="">
          <xdr:nvSpPr>
            <xdr:cNvPr id="4132" name="Button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25</xdr:row>
          <xdr:rowOff>0</xdr:rowOff>
        </xdr:from>
        <xdr:to>
          <xdr:col>3</xdr:col>
          <xdr:colOff>0</xdr:colOff>
          <xdr:row>25</xdr:row>
          <xdr:rowOff>0</xdr:rowOff>
        </xdr:to>
        <xdr:sp macro="" textlink="">
          <xdr:nvSpPr>
            <xdr:cNvPr id="4133" name="Button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25</xdr:row>
          <xdr:rowOff>9525</xdr:rowOff>
        </xdr:from>
        <xdr:to>
          <xdr:col>3</xdr:col>
          <xdr:colOff>9525</xdr:colOff>
          <xdr:row>25</xdr:row>
          <xdr:rowOff>219075</xdr:rowOff>
        </xdr:to>
        <xdr:sp macro="" textlink="">
          <xdr:nvSpPr>
            <xdr:cNvPr id="4134" name="Button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26</xdr:row>
          <xdr:rowOff>0</xdr:rowOff>
        </xdr:from>
        <xdr:to>
          <xdr:col>3</xdr:col>
          <xdr:colOff>9525</xdr:colOff>
          <xdr:row>26</xdr:row>
          <xdr:rowOff>219075</xdr:rowOff>
        </xdr:to>
        <xdr:sp macro="" textlink="">
          <xdr:nvSpPr>
            <xdr:cNvPr id="4135" name="Button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27</xdr:row>
          <xdr:rowOff>0</xdr:rowOff>
        </xdr:from>
        <xdr:to>
          <xdr:col>3</xdr:col>
          <xdr:colOff>9525</xdr:colOff>
          <xdr:row>27</xdr:row>
          <xdr:rowOff>0</xdr:rowOff>
        </xdr:to>
        <xdr:sp macro="" textlink="">
          <xdr:nvSpPr>
            <xdr:cNvPr id="4136" name="Button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27</xdr:row>
          <xdr:rowOff>0</xdr:rowOff>
        </xdr:from>
        <xdr:to>
          <xdr:col>3</xdr:col>
          <xdr:colOff>9525</xdr:colOff>
          <xdr:row>27</xdr:row>
          <xdr:rowOff>0</xdr:rowOff>
        </xdr:to>
        <xdr:sp macro="" textlink="">
          <xdr:nvSpPr>
            <xdr:cNvPr id="4137" name="Button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27</xdr:row>
          <xdr:rowOff>0</xdr:rowOff>
        </xdr:from>
        <xdr:to>
          <xdr:col>3</xdr:col>
          <xdr:colOff>0</xdr:colOff>
          <xdr:row>27</xdr:row>
          <xdr:rowOff>219075</xdr:rowOff>
        </xdr:to>
        <xdr:sp macro="" textlink="">
          <xdr:nvSpPr>
            <xdr:cNvPr id="4139" name="Button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28</xdr:row>
          <xdr:rowOff>0</xdr:rowOff>
        </xdr:from>
        <xdr:to>
          <xdr:col>3</xdr:col>
          <xdr:colOff>0</xdr:colOff>
          <xdr:row>28</xdr:row>
          <xdr:rowOff>228600</xdr:rowOff>
        </xdr:to>
        <xdr:sp macro="" textlink="">
          <xdr:nvSpPr>
            <xdr:cNvPr id="4140" name="Button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29</xdr:row>
          <xdr:rowOff>9525</xdr:rowOff>
        </xdr:from>
        <xdr:to>
          <xdr:col>3</xdr:col>
          <xdr:colOff>0</xdr:colOff>
          <xdr:row>29</xdr:row>
          <xdr:rowOff>219075</xdr:rowOff>
        </xdr:to>
        <xdr:sp macro="" textlink="">
          <xdr:nvSpPr>
            <xdr:cNvPr id="4141" name="Button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29</xdr:row>
          <xdr:rowOff>333375</xdr:rowOff>
        </xdr:from>
        <xdr:to>
          <xdr:col>2</xdr:col>
          <xdr:colOff>600075</xdr:colOff>
          <xdr:row>30</xdr:row>
          <xdr:rowOff>180975</xdr:rowOff>
        </xdr:to>
        <xdr:sp macro="" textlink="">
          <xdr:nvSpPr>
            <xdr:cNvPr id="4142" name="Button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31</xdr:row>
          <xdr:rowOff>9525</xdr:rowOff>
        </xdr:from>
        <xdr:to>
          <xdr:col>3</xdr:col>
          <xdr:colOff>0</xdr:colOff>
          <xdr:row>31</xdr:row>
          <xdr:rowOff>219075</xdr:rowOff>
        </xdr:to>
        <xdr:sp macro="" textlink="">
          <xdr:nvSpPr>
            <xdr:cNvPr id="4143" name="Button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32</xdr:row>
          <xdr:rowOff>9525</xdr:rowOff>
        </xdr:from>
        <xdr:to>
          <xdr:col>3</xdr:col>
          <xdr:colOff>0</xdr:colOff>
          <xdr:row>32</xdr:row>
          <xdr:rowOff>219075</xdr:rowOff>
        </xdr:to>
        <xdr:sp macro="" textlink="">
          <xdr:nvSpPr>
            <xdr:cNvPr id="4144" name="Button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33</xdr:row>
          <xdr:rowOff>0</xdr:rowOff>
        </xdr:from>
        <xdr:to>
          <xdr:col>3</xdr:col>
          <xdr:colOff>0</xdr:colOff>
          <xdr:row>33</xdr:row>
          <xdr:rowOff>219075</xdr:rowOff>
        </xdr:to>
        <xdr:sp macro="" textlink="">
          <xdr:nvSpPr>
            <xdr:cNvPr id="4145" name="Button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34</xdr:row>
          <xdr:rowOff>9525</xdr:rowOff>
        </xdr:from>
        <xdr:to>
          <xdr:col>3</xdr:col>
          <xdr:colOff>0</xdr:colOff>
          <xdr:row>34</xdr:row>
          <xdr:rowOff>219075</xdr:rowOff>
        </xdr:to>
        <xdr:sp macro="" textlink="">
          <xdr:nvSpPr>
            <xdr:cNvPr id="4146" name="Button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35</xdr:row>
          <xdr:rowOff>9525</xdr:rowOff>
        </xdr:from>
        <xdr:to>
          <xdr:col>3</xdr:col>
          <xdr:colOff>0</xdr:colOff>
          <xdr:row>35</xdr:row>
          <xdr:rowOff>228600</xdr:rowOff>
        </xdr:to>
        <xdr:sp macro="" textlink="">
          <xdr:nvSpPr>
            <xdr:cNvPr id="4149" name="Button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36</xdr:row>
          <xdr:rowOff>9525</xdr:rowOff>
        </xdr:from>
        <xdr:to>
          <xdr:col>3</xdr:col>
          <xdr:colOff>0</xdr:colOff>
          <xdr:row>36</xdr:row>
          <xdr:rowOff>219075</xdr:rowOff>
        </xdr:to>
        <xdr:sp macro="" textlink="">
          <xdr:nvSpPr>
            <xdr:cNvPr id="4150" name="Button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40</xdr:row>
          <xdr:rowOff>0</xdr:rowOff>
        </xdr:from>
        <xdr:to>
          <xdr:col>3</xdr:col>
          <xdr:colOff>0</xdr:colOff>
          <xdr:row>40</xdr:row>
          <xdr:rowOff>219075</xdr:rowOff>
        </xdr:to>
        <xdr:sp macro="" textlink="">
          <xdr:nvSpPr>
            <xdr:cNvPr id="4158" name="Button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39</xdr:row>
          <xdr:rowOff>9525</xdr:rowOff>
        </xdr:from>
        <xdr:to>
          <xdr:col>3</xdr:col>
          <xdr:colOff>0</xdr:colOff>
          <xdr:row>39</xdr:row>
          <xdr:rowOff>219075</xdr:rowOff>
        </xdr:to>
        <xdr:sp macro="" textlink="">
          <xdr:nvSpPr>
            <xdr:cNvPr id="4159" name="Button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42</xdr:row>
          <xdr:rowOff>0</xdr:rowOff>
        </xdr:from>
        <xdr:to>
          <xdr:col>3</xdr:col>
          <xdr:colOff>0</xdr:colOff>
          <xdr:row>42</xdr:row>
          <xdr:rowOff>0</xdr:rowOff>
        </xdr:to>
        <xdr:sp macro="" textlink="">
          <xdr:nvSpPr>
            <xdr:cNvPr id="4160" name="Button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42</xdr:row>
          <xdr:rowOff>0</xdr:rowOff>
        </xdr:from>
        <xdr:to>
          <xdr:col>3</xdr:col>
          <xdr:colOff>0</xdr:colOff>
          <xdr:row>42</xdr:row>
          <xdr:rowOff>0</xdr:rowOff>
        </xdr:to>
        <xdr:sp macro="" textlink="">
          <xdr:nvSpPr>
            <xdr:cNvPr id="4161" name="Button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43</xdr:row>
          <xdr:rowOff>0</xdr:rowOff>
        </xdr:from>
        <xdr:to>
          <xdr:col>2</xdr:col>
          <xdr:colOff>600075</xdr:colOff>
          <xdr:row>43</xdr:row>
          <xdr:rowOff>200025</xdr:rowOff>
        </xdr:to>
        <xdr:sp macro="" textlink="">
          <xdr:nvSpPr>
            <xdr:cNvPr id="4162" name="Button 66" hidden="1">
              <a:extLst>
                <a:ext uri="{63B3BB69-23CF-44E3-9099-C40C66FF867C}">
                  <a14:compatExt spid="_x0000_s4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46</xdr:row>
          <xdr:rowOff>0</xdr:rowOff>
        </xdr:from>
        <xdr:to>
          <xdr:col>3</xdr:col>
          <xdr:colOff>0</xdr:colOff>
          <xdr:row>46</xdr:row>
          <xdr:rowOff>200025</xdr:rowOff>
        </xdr:to>
        <xdr:sp macro="" textlink="">
          <xdr:nvSpPr>
            <xdr:cNvPr id="4163" name="Button 67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44</xdr:row>
          <xdr:rowOff>0</xdr:rowOff>
        </xdr:from>
        <xdr:to>
          <xdr:col>3</xdr:col>
          <xdr:colOff>0</xdr:colOff>
          <xdr:row>44</xdr:row>
          <xdr:rowOff>200025</xdr:rowOff>
        </xdr:to>
        <xdr:sp macro="" textlink="">
          <xdr:nvSpPr>
            <xdr:cNvPr id="4164" name="Button 68" hidden="1">
              <a:extLst>
                <a:ext uri="{63B3BB69-23CF-44E3-9099-C40C66FF867C}">
                  <a14:compatExt spid="_x0000_s4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47</xdr:row>
          <xdr:rowOff>0</xdr:rowOff>
        </xdr:from>
        <xdr:to>
          <xdr:col>3</xdr:col>
          <xdr:colOff>0</xdr:colOff>
          <xdr:row>47</xdr:row>
          <xdr:rowOff>200025</xdr:rowOff>
        </xdr:to>
        <xdr:sp macro="" textlink="">
          <xdr:nvSpPr>
            <xdr:cNvPr id="4165" name="Button 69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49</xdr:row>
          <xdr:rowOff>0</xdr:rowOff>
        </xdr:from>
        <xdr:to>
          <xdr:col>3</xdr:col>
          <xdr:colOff>0</xdr:colOff>
          <xdr:row>49</xdr:row>
          <xdr:rowOff>219075</xdr:rowOff>
        </xdr:to>
        <xdr:sp macro="" textlink="">
          <xdr:nvSpPr>
            <xdr:cNvPr id="4166" name="Button 70" hidden="1">
              <a:extLst>
                <a:ext uri="{63B3BB69-23CF-44E3-9099-C40C66FF867C}">
                  <a14:compatExt spid="_x0000_s4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50</xdr:row>
          <xdr:rowOff>0</xdr:rowOff>
        </xdr:from>
        <xdr:to>
          <xdr:col>3</xdr:col>
          <xdr:colOff>0</xdr:colOff>
          <xdr:row>50</xdr:row>
          <xdr:rowOff>228600</xdr:rowOff>
        </xdr:to>
        <xdr:sp macro="" textlink="">
          <xdr:nvSpPr>
            <xdr:cNvPr id="4167" name="Button 71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51</xdr:row>
          <xdr:rowOff>0</xdr:rowOff>
        </xdr:from>
        <xdr:to>
          <xdr:col>3</xdr:col>
          <xdr:colOff>0</xdr:colOff>
          <xdr:row>51</xdr:row>
          <xdr:rowOff>228600</xdr:rowOff>
        </xdr:to>
        <xdr:sp macro="" textlink="">
          <xdr:nvSpPr>
            <xdr:cNvPr id="4168" name="Button 72" hidden="1">
              <a:extLst>
                <a:ext uri="{63B3BB69-23CF-44E3-9099-C40C66FF867C}">
                  <a14:compatExt spid="_x0000_s4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52</xdr:row>
          <xdr:rowOff>0</xdr:rowOff>
        </xdr:from>
        <xdr:to>
          <xdr:col>3</xdr:col>
          <xdr:colOff>0</xdr:colOff>
          <xdr:row>52</xdr:row>
          <xdr:rowOff>219075</xdr:rowOff>
        </xdr:to>
        <xdr:sp macro="" textlink="">
          <xdr:nvSpPr>
            <xdr:cNvPr id="4169" name="Button 73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53</xdr:row>
          <xdr:rowOff>0</xdr:rowOff>
        </xdr:from>
        <xdr:to>
          <xdr:col>3</xdr:col>
          <xdr:colOff>0</xdr:colOff>
          <xdr:row>53</xdr:row>
          <xdr:rowOff>228600</xdr:rowOff>
        </xdr:to>
        <xdr:sp macro="" textlink="">
          <xdr:nvSpPr>
            <xdr:cNvPr id="4170" name="Button 74" hidden="1">
              <a:extLst>
                <a:ext uri="{63B3BB69-23CF-44E3-9099-C40C66FF867C}">
                  <a14:compatExt spid="_x0000_s4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54</xdr:row>
          <xdr:rowOff>0</xdr:rowOff>
        </xdr:from>
        <xdr:to>
          <xdr:col>3</xdr:col>
          <xdr:colOff>0</xdr:colOff>
          <xdr:row>54</xdr:row>
          <xdr:rowOff>228600</xdr:rowOff>
        </xdr:to>
        <xdr:sp macro="" textlink="">
          <xdr:nvSpPr>
            <xdr:cNvPr id="4172" name="Button 76" hidden="1">
              <a:extLst>
                <a:ext uri="{63B3BB69-23CF-44E3-9099-C40C66FF867C}">
                  <a14:compatExt spid="_x0000_s4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55</xdr:row>
          <xdr:rowOff>0</xdr:rowOff>
        </xdr:from>
        <xdr:to>
          <xdr:col>3</xdr:col>
          <xdr:colOff>0</xdr:colOff>
          <xdr:row>55</xdr:row>
          <xdr:rowOff>228600</xdr:rowOff>
        </xdr:to>
        <xdr:sp macro="" textlink="">
          <xdr:nvSpPr>
            <xdr:cNvPr id="4173" name="Button 77" hidden="1">
              <a:extLst>
                <a:ext uri="{63B3BB69-23CF-44E3-9099-C40C66FF867C}">
                  <a14:compatExt spid="_x0000_s4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56</xdr:row>
          <xdr:rowOff>0</xdr:rowOff>
        </xdr:from>
        <xdr:to>
          <xdr:col>3</xdr:col>
          <xdr:colOff>0</xdr:colOff>
          <xdr:row>56</xdr:row>
          <xdr:rowOff>228600</xdr:rowOff>
        </xdr:to>
        <xdr:sp macro="" textlink="">
          <xdr:nvSpPr>
            <xdr:cNvPr id="4174" name="Button 78" hidden="1">
              <a:extLst>
                <a:ext uri="{63B3BB69-23CF-44E3-9099-C40C66FF867C}">
                  <a14:compatExt spid="_x0000_s4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57</xdr:row>
          <xdr:rowOff>0</xdr:rowOff>
        </xdr:from>
        <xdr:to>
          <xdr:col>2</xdr:col>
          <xdr:colOff>600075</xdr:colOff>
          <xdr:row>57</xdr:row>
          <xdr:rowOff>228600</xdr:rowOff>
        </xdr:to>
        <xdr:sp macro="" textlink="">
          <xdr:nvSpPr>
            <xdr:cNvPr id="4175" name="Button 79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58</xdr:row>
          <xdr:rowOff>0</xdr:rowOff>
        </xdr:from>
        <xdr:to>
          <xdr:col>3</xdr:col>
          <xdr:colOff>0</xdr:colOff>
          <xdr:row>58</xdr:row>
          <xdr:rowOff>257175</xdr:rowOff>
        </xdr:to>
        <xdr:sp macro="" textlink="">
          <xdr:nvSpPr>
            <xdr:cNvPr id="4176" name="Button 80" hidden="1">
              <a:extLst>
                <a:ext uri="{63B3BB69-23CF-44E3-9099-C40C66FF867C}">
                  <a14:compatExt spid="_x0000_s4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59</xdr:row>
          <xdr:rowOff>0</xdr:rowOff>
        </xdr:from>
        <xdr:to>
          <xdr:col>3</xdr:col>
          <xdr:colOff>0</xdr:colOff>
          <xdr:row>59</xdr:row>
          <xdr:rowOff>228600</xdr:rowOff>
        </xdr:to>
        <xdr:sp macro="" textlink="">
          <xdr:nvSpPr>
            <xdr:cNvPr id="4177" name="Button 81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60</xdr:row>
          <xdr:rowOff>0</xdr:rowOff>
        </xdr:from>
        <xdr:to>
          <xdr:col>3</xdr:col>
          <xdr:colOff>0</xdr:colOff>
          <xdr:row>60</xdr:row>
          <xdr:rowOff>238125</xdr:rowOff>
        </xdr:to>
        <xdr:sp macro="" textlink="">
          <xdr:nvSpPr>
            <xdr:cNvPr id="4178" name="Button 82" hidden="1">
              <a:extLst>
                <a:ext uri="{63B3BB69-23CF-44E3-9099-C40C66FF867C}">
                  <a14:compatExt spid="_x0000_s4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61</xdr:row>
          <xdr:rowOff>0</xdr:rowOff>
        </xdr:from>
        <xdr:to>
          <xdr:col>3</xdr:col>
          <xdr:colOff>0</xdr:colOff>
          <xdr:row>61</xdr:row>
          <xdr:rowOff>219075</xdr:rowOff>
        </xdr:to>
        <xdr:sp macro="" textlink="">
          <xdr:nvSpPr>
            <xdr:cNvPr id="4179" name="Button 83" hidden="1">
              <a:extLst>
                <a:ext uri="{63B3BB69-23CF-44E3-9099-C40C66FF867C}">
                  <a14:compatExt spid="_x0000_s4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62</xdr:row>
          <xdr:rowOff>0</xdr:rowOff>
        </xdr:from>
        <xdr:to>
          <xdr:col>3</xdr:col>
          <xdr:colOff>0</xdr:colOff>
          <xdr:row>62</xdr:row>
          <xdr:rowOff>228600</xdr:rowOff>
        </xdr:to>
        <xdr:sp macro="" textlink="">
          <xdr:nvSpPr>
            <xdr:cNvPr id="4180" name="Button 84" hidden="1">
              <a:extLst>
                <a:ext uri="{63B3BB69-23CF-44E3-9099-C40C66FF867C}">
                  <a14:compatExt spid="_x0000_s4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65</xdr:row>
          <xdr:rowOff>0</xdr:rowOff>
        </xdr:from>
        <xdr:to>
          <xdr:col>3</xdr:col>
          <xdr:colOff>0</xdr:colOff>
          <xdr:row>65</xdr:row>
          <xdr:rowOff>200025</xdr:rowOff>
        </xdr:to>
        <xdr:sp macro="" textlink="">
          <xdr:nvSpPr>
            <xdr:cNvPr id="4181" name="Button 85" hidden="1">
              <a:extLst>
                <a:ext uri="{63B3BB69-23CF-44E3-9099-C40C66FF867C}">
                  <a14:compatExt spid="_x0000_s4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66</xdr:row>
          <xdr:rowOff>0</xdr:rowOff>
        </xdr:from>
        <xdr:to>
          <xdr:col>3</xdr:col>
          <xdr:colOff>0</xdr:colOff>
          <xdr:row>66</xdr:row>
          <xdr:rowOff>219075</xdr:rowOff>
        </xdr:to>
        <xdr:sp macro="" textlink="">
          <xdr:nvSpPr>
            <xdr:cNvPr id="4182" name="Button 86" hidden="1">
              <a:extLst>
                <a:ext uri="{63B3BB69-23CF-44E3-9099-C40C66FF867C}">
                  <a14:compatExt spid="_x0000_s4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5</xdr:row>
          <xdr:rowOff>9525</xdr:rowOff>
        </xdr:from>
        <xdr:to>
          <xdr:col>4</xdr:col>
          <xdr:colOff>0</xdr:colOff>
          <xdr:row>5</xdr:row>
          <xdr:rowOff>219075</xdr:rowOff>
        </xdr:to>
        <xdr:sp macro="" textlink="">
          <xdr:nvSpPr>
            <xdr:cNvPr id="4184" name="Button 88" hidden="1">
              <a:extLst>
                <a:ext uri="{63B3BB69-23CF-44E3-9099-C40C66FF867C}">
                  <a14:compatExt spid="_x0000_s4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</xdr:row>
          <xdr:rowOff>9525</xdr:rowOff>
        </xdr:from>
        <xdr:to>
          <xdr:col>4</xdr:col>
          <xdr:colOff>0</xdr:colOff>
          <xdr:row>3</xdr:row>
          <xdr:rowOff>228600</xdr:rowOff>
        </xdr:to>
        <xdr:sp macro="" textlink="">
          <xdr:nvSpPr>
            <xdr:cNvPr id="4185" name="Button 89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</xdr:row>
          <xdr:rowOff>9525</xdr:rowOff>
        </xdr:from>
        <xdr:to>
          <xdr:col>4</xdr:col>
          <xdr:colOff>0</xdr:colOff>
          <xdr:row>6</xdr:row>
          <xdr:rowOff>219075</xdr:rowOff>
        </xdr:to>
        <xdr:sp macro="" textlink="">
          <xdr:nvSpPr>
            <xdr:cNvPr id="4186" name="Button 90" hidden="1">
              <a:extLst>
                <a:ext uri="{63B3BB69-23CF-44E3-9099-C40C66FF867C}">
                  <a14:compatExt spid="_x0000_s4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7</xdr:row>
          <xdr:rowOff>0</xdr:rowOff>
        </xdr:from>
        <xdr:to>
          <xdr:col>4</xdr:col>
          <xdr:colOff>0</xdr:colOff>
          <xdr:row>7</xdr:row>
          <xdr:rowOff>219075</xdr:rowOff>
        </xdr:to>
        <xdr:sp macro="" textlink="">
          <xdr:nvSpPr>
            <xdr:cNvPr id="4187" name="Button 91" hidden="1">
              <a:extLst>
                <a:ext uri="{63B3BB69-23CF-44E3-9099-C40C66FF867C}">
                  <a14:compatExt spid="_x0000_s4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10</xdr:row>
          <xdr:rowOff>0</xdr:rowOff>
        </xdr:from>
        <xdr:to>
          <xdr:col>4</xdr:col>
          <xdr:colOff>0</xdr:colOff>
          <xdr:row>10</xdr:row>
          <xdr:rowOff>219075</xdr:rowOff>
        </xdr:to>
        <xdr:sp macro="" textlink="">
          <xdr:nvSpPr>
            <xdr:cNvPr id="4188" name="Button 92" hidden="1">
              <a:extLst>
                <a:ext uri="{63B3BB69-23CF-44E3-9099-C40C66FF867C}">
                  <a14:compatExt spid="_x0000_s4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9525</xdr:rowOff>
        </xdr:from>
        <xdr:to>
          <xdr:col>4</xdr:col>
          <xdr:colOff>0</xdr:colOff>
          <xdr:row>11</xdr:row>
          <xdr:rowOff>219075</xdr:rowOff>
        </xdr:to>
        <xdr:sp macro="" textlink="">
          <xdr:nvSpPr>
            <xdr:cNvPr id="4189" name="Button 93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12</xdr:row>
          <xdr:rowOff>9525</xdr:rowOff>
        </xdr:from>
        <xdr:to>
          <xdr:col>4</xdr:col>
          <xdr:colOff>9525</xdr:colOff>
          <xdr:row>12</xdr:row>
          <xdr:rowOff>238125</xdr:rowOff>
        </xdr:to>
        <xdr:sp macro="" textlink="">
          <xdr:nvSpPr>
            <xdr:cNvPr id="4190" name="Button 94" hidden="1">
              <a:extLst>
                <a:ext uri="{63B3BB69-23CF-44E3-9099-C40C66FF867C}">
                  <a14:compatExt spid="_x0000_s4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14</xdr:row>
          <xdr:rowOff>9525</xdr:rowOff>
        </xdr:from>
        <xdr:to>
          <xdr:col>4</xdr:col>
          <xdr:colOff>9525</xdr:colOff>
          <xdr:row>14</xdr:row>
          <xdr:rowOff>219075</xdr:rowOff>
        </xdr:to>
        <xdr:sp macro="" textlink="">
          <xdr:nvSpPr>
            <xdr:cNvPr id="4191" name="Button 95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16</xdr:row>
          <xdr:rowOff>9525</xdr:rowOff>
        </xdr:from>
        <xdr:to>
          <xdr:col>4</xdr:col>
          <xdr:colOff>9525</xdr:colOff>
          <xdr:row>16</xdr:row>
          <xdr:rowOff>219075</xdr:rowOff>
        </xdr:to>
        <xdr:sp macro="" textlink="">
          <xdr:nvSpPr>
            <xdr:cNvPr id="4192" name="Button 96" hidden="1">
              <a:extLst>
                <a:ext uri="{63B3BB69-23CF-44E3-9099-C40C66FF867C}">
                  <a14:compatExt spid="_x0000_s4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17</xdr:row>
          <xdr:rowOff>9525</xdr:rowOff>
        </xdr:from>
        <xdr:to>
          <xdr:col>4</xdr:col>
          <xdr:colOff>9525</xdr:colOff>
          <xdr:row>17</xdr:row>
          <xdr:rowOff>219075</xdr:rowOff>
        </xdr:to>
        <xdr:sp macro="" textlink="">
          <xdr:nvSpPr>
            <xdr:cNvPr id="4193" name="Button 97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19</xdr:row>
          <xdr:rowOff>0</xdr:rowOff>
        </xdr:from>
        <xdr:to>
          <xdr:col>4</xdr:col>
          <xdr:colOff>9525</xdr:colOff>
          <xdr:row>19</xdr:row>
          <xdr:rowOff>219075</xdr:rowOff>
        </xdr:to>
        <xdr:sp macro="" textlink="">
          <xdr:nvSpPr>
            <xdr:cNvPr id="4195" name="Button 99" hidden="1">
              <a:extLst>
                <a:ext uri="{63B3BB69-23CF-44E3-9099-C40C66FF867C}">
                  <a14:compatExt spid="_x0000_s4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21</xdr:row>
          <xdr:rowOff>0</xdr:rowOff>
        </xdr:from>
        <xdr:to>
          <xdr:col>4</xdr:col>
          <xdr:colOff>9525</xdr:colOff>
          <xdr:row>21</xdr:row>
          <xdr:rowOff>200025</xdr:rowOff>
        </xdr:to>
        <xdr:sp macro="" textlink="">
          <xdr:nvSpPr>
            <xdr:cNvPr id="4197" name="Button 101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22</xdr:row>
          <xdr:rowOff>0</xdr:rowOff>
        </xdr:from>
        <xdr:to>
          <xdr:col>4</xdr:col>
          <xdr:colOff>9525</xdr:colOff>
          <xdr:row>22</xdr:row>
          <xdr:rowOff>200025</xdr:rowOff>
        </xdr:to>
        <xdr:sp macro="" textlink="">
          <xdr:nvSpPr>
            <xdr:cNvPr id="4198" name="Button 102" hidden="1">
              <a:extLst>
                <a:ext uri="{63B3BB69-23CF-44E3-9099-C40C66FF867C}">
                  <a14:compatExt spid="_x0000_s4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23</xdr:row>
          <xdr:rowOff>0</xdr:rowOff>
        </xdr:from>
        <xdr:to>
          <xdr:col>4</xdr:col>
          <xdr:colOff>9525</xdr:colOff>
          <xdr:row>23</xdr:row>
          <xdr:rowOff>200025</xdr:rowOff>
        </xdr:to>
        <xdr:sp macro="" textlink="">
          <xdr:nvSpPr>
            <xdr:cNvPr id="4199" name="Button 103" hidden="1">
              <a:extLst>
                <a:ext uri="{63B3BB69-23CF-44E3-9099-C40C66FF867C}">
                  <a14:compatExt spid="_x0000_s4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23</xdr:row>
          <xdr:rowOff>342900</xdr:rowOff>
        </xdr:from>
        <xdr:to>
          <xdr:col>4</xdr:col>
          <xdr:colOff>9525</xdr:colOff>
          <xdr:row>24</xdr:row>
          <xdr:rowOff>200025</xdr:rowOff>
        </xdr:to>
        <xdr:sp macro="" textlink="">
          <xdr:nvSpPr>
            <xdr:cNvPr id="4200" name="Button 104" hidden="1">
              <a:extLst>
                <a:ext uri="{63B3BB69-23CF-44E3-9099-C40C66FF867C}">
                  <a14:compatExt spid="_x0000_s4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25</xdr:row>
          <xdr:rowOff>0</xdr:rowOff>
        </xdr:from>
        <xdr:to>
          <xdr:col>4</xdr:col>
          <xdr:colOff>9525</xdr:colOff>
          <xdr:row>25</xdr:row>
          <xdr:rowOff>0</xdr:rowOff>
        </xdr:to>
        <xdr:sp macro="" textlink="">
          <xdr:nvSpPr>
            <xdr:cNvPr id="4201" name="Button 105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25</xdr:row>
          <xdr:rowOff>0</xdr:rowOff>
        </xdr:from>
        <xdr:to>
          <xdr:col>4</xdr:col>
          <xdr:colOff>9525</xdr:colOff>
          <xdr:row>25</xdr:row>
          <xdr:rowOff>200025</xdr:rowOff>
        </xdr:to>
        <xdr:sp macro="" textlink="">
          <xdr:nvSpPr>
            <xdr:cNvPr id="4202" name="Button 106" hidden="1">
              <a:extLst>
                <a:ext uri="{63B3BB69-23CF-44E3-9099-C40C66FF867C}">
                  <a14:compatExt spid="_x0000_s4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26</xdr:row>
          <xdr:rowOff>0</xdr:rowOff>
        </xdr:from>
        <xdr:to>
          <xdr:col>4</xdr:col>
          <xdr:colOff>9525</xdr:colOff>
          <xdr:row>26</xdr:row>
          <xdr:rowOff>200025</xdr:rowOff>
        </xdr:to>
        <xdr:sp macro="" textlink="">
          <xdr:nvSpPr>
            <xdr:cNvPr id="4203" name="Button 107" hidden="1">
              <a:extLst>
                <a:ext uri="{63B3BB69-23CF-44E3-9099-C40C66FF867C}">
                  <a14:compatExt spid="_x0000_s4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27</xdr:row>
          <xdr:rowOff>0</xdr:rowOff>
        </xdr:from>
        <xdr:to>
          <xdr:col>4</xdr:col>
          <xdr:colOff>9525</xdr:colOff>
          <xdr:row>27</xdr:row>
          <xdr:rowOff>0</xdr:rowOff>
        </xdr:to>
        <xdr:sp macro="" textlink="">
          <xdr:nvSpPr>
            <xdr:cNvPr id="4204" name="Button 108" hidden="1">
              <a:extLst>
                <a:ext uri="{63B3BB69-23CF-44E3-9099-C40C66FF867C}">
                  <a14:compatExt spid="_x0000_s4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27</xdr:row>
          <xdr:rowOff>0</xdr:rowOff>
        </xdr:from>
        <xdr:to>
          <xdr:col>4</xdr:col>
          <xdr:colOff>9525</xdr:colOff>
          <xdr:row>27</xdr:row>
          <xdr:rowOff>0</xdr:rowOff>
        </xdr:to>
        <xdr:sp macro="" textlink="">
          <xdr:nvSpPr>
            <xdr:cNvPr id="4205" name="Button 109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27</xdr:row>
          <xdr:rowOff>0</xdr:rowOff>
        </xdr:from>
        <xdr:to>
          <xdr:col>4</xdr:col>
          <xdr:colOff>9525</xdr:colOff>
          <xdr:row>27</xdr:row>
          <xdr:rowOff>200025</xdr:rowOff>
        </xdr:to>
        <xdr:sp macro="" textlink="">
          <xdr:nvSpPr>
            <xdr:cNvPr id="4206" name="Button 110" hidden="1">
              <a:extLst>
                <a:ext uri="{63B3BB69-23CF-44E3-9099-C40C66FF867C}">
                  <a14:compatExt spid="_x0000_s4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28</xdr:row>
          <xdr:rowOff>9525</xdr:rowOff>
        </xdr:from>
        <xdr:to>
          <xdr:col>4</xdr:col>
          <xdr:colOff>9525</xdr:colOff>
          <xdr:row>28</xdr:row>
          <xdr:rowOff>219075</xdr:rowOff>
        </xdr:to>
        <xdr:sp macro="" textlink="">
          <xdr:nvSpPr>
            <xdr:cNvPr id="4207" name="Button 111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29</xdr:row>
          <xdr:rowOff>0</xdr:rowOff>
        </xdr:from>
        <xdr:to>
          <xdr:col>4</xdr:col>
          <xdr:colOff>9525</xdr:colOff>
          <xdr:row>29</xdr:row>
          <xdr:rowOff>200025</xdr:rowOff>
        </xdr:to>
        <xdr:sp macro="" textlink="">
          <xdr:nvSpPr>
            <xdr:cNvPr id="4208" name="Button 112" hidden="1">
              <a:extLst>
                <a:ext uri="{63B3BB69-23CF-44E3-9099-C40C66FF867C}">
                  <a14:compatExt spid="_x0000_s4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29</xdr:row>
          <xdr:rowOff>333375</xdr:rowOff>
        </xdr:from>
        <xdr:to>
          <xdr:col>4</xdr:col>
          <xdr:colOff>9525</xdr:colOff>
          <xdr:row>30</xdr:row>
          <xdr:rowOff>190500</xdr:rowOff>
        </xdr:to>
        <xdr:sp macro="" textlink="">
          <xdr:nvSpPr>
            <xdr:cNvPr id="4209" name="Button 113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31</xdr:row>
          <xdr:rowOff>0</xdr:rowOff>
        </xdr:from>
        <xdr:to>
          <xdr:col>4</xdr:col>
          <xdr:colOff>9525</xdr:colOff>
          <xdr:row>31</xdr:row>
          <xdr:rowOff>200025</xdr:rowOff>
        </xdr:to>
        <xdr:sp macro="" textlink="">
          <xdr:nvSpPr>
            <xdr:cNvPr id="4210" name="Button 114" hidden="1">
              <a:extLst>
                <a:ext uri="{63B3BB69-23CF-44E3-9099-C40C66FF867C}">
                  <a14:compatExt spid="_x0000_s4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32</xdr:row>
          <xdr:rowOff>9525</xdr:rowOff>
        </xdr:from>
        <xdr:to>
          <xdr:col>4</xdr:col>
          <xdr:colOff>9525</xdr:colOff>
          <xdr:row>32</xdr:row>
          <xdr:rowOff>219075</xdr:rowOff>
        </xdr:to>
        <xdr:sp macro="" textlink="">
          <xdr:nvSpPr>
            <xdr:cNvPr id="4211" name="Button 115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33</xdr:row>
          <xdr:rowOff>0</xdr:rowOff>
        </xdr:from>
        <xdr:to>
          <xdr:col>4</xdr:col>
          <xdr:colOff>9525</xdr:colOff>
          <xdr:row>33</xdr:row>
          <xdr:rowOff>200025</xdr:rowOff>
        </xdr:to>
        <xdr:sp macro="" textlink="">
          <xdr:nvSpPr>
            <xdr:cNvPr id="4212" name="Button 116" hidden="1">
              <a:extLst>
                <a:ext uri="{63B3BB69-23CF-44E3-9099-C40C66FF867C}">
                  <a14:compatExt spid="_x0000_s4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34</xdr:row>
          <xdr:rowOff>9525</xdr:rowOff>
        </xdr:from>
        <xdr:to>
          <xdr:col>4</xdr:col>
          <xdr:colOff>9525</xdr:colOff>
          <xdr:row>34</xdr:row>
          <xdr:rowOff>219075</xdr:rowOff>
        </xdr:to>
        <xdr:sp macro="" textlink="">
          <xdr:nvSpPr>
            <xdr:cNvPr id="4213" name="Button 117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35</xdr:row>
          <xdr:rowOff>9525</xdr:rowOff>
        </xdr:from>
        <xdr:to>
          <xdr:col>4</xdr:col>
          <xdr:colOff>9525</xdr:colOff>
          <xdr:row>35</xdr:row>
          <xdr:rowOff>219075</xdr:rowOff>
        </xdr:to>
        <xdr:sp macro="" textlink="">
          <xdr:nvSpPr>
            <xdr:cNvPr id="4214" name="Button 118" hidden="1">
              <a:extLst>
                <a:ext uri="{63B3BB69-23CF-44E3-9099-C40C66FF867C}">
                  <a14:compatExt spid="_x0000_s4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36</xdr:row>
          <xdr:rowOff>9525</xdr:rowOff>
        </xdr:from>
        <xdr:to>
          <xdr:col>4</xdr:col>
          <xdr:colOff>9525</xdr:colOff>
          <xdr:row>36</xdr:row>
          <xdr:rowOff>219075</xdr:rowOff>
        </xdr:to>
        <xdr:sp macro="" textlink="">
          <xdr:nvSpPr>
            <xdr:cNvPr id="4215" name="Button 119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40</xdr:row>
          <xdr:rowOff>0</xdr:rowOff>
        </xdr:from>
        <xdr:to>
          <xdr:col>4</xdr:col>
          <xdr:colOff>9525</xdr:colOff>
          <xdr:row>40</xdr:row>
          <xdr:rowOff>200025</xdr:rowOff>
        </xdr:to>
        <xdr:sp macro="" textlink="">
          <xdr:nvSpPr>
            <xdr:cNvPr id="4216" name="Button 120" hidden="1">
              <a:extLst>
                <a:ext uri="{63B3BB69-23CF-44E3-9099-C40C66FF867C}">
                  <a14:compatExt spid="_x0000_s4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39</xdr:row>
          <xdr:rowOff>0</xdr:rowOff>
        </xdr:from>
        <xdr:to>
          <xdr:col>4</xdr:col>
          <xdr:colOff>9525</xdr:colOff>
          <xdr:row>39</xdr:row>
          <xdr:rowOff>200025</xdr:rowOff>
        </xdr:to>
        <xdr:sp macro="" textlink="">
          <xdr:nvSpPr>
            <xdr:cNvPr id="4217" name="Button 121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42</xdr:row>
          <xdr:rowOff>0</xdr:rowOff>
        </xdr:from>
        <xdr:to>
          <xdr:col>4</xdr:col>
          <xdr:colOff>9525</xdr:colOff>
          <xdr:row>42</xdr:row>
          <xdr:rowOff>0</xdr:rowOff>
        </xdr:to>
        <xdr:sp macro="" textlink="">
          <xdr:nvSpPr>
            <xdr:cNvPr id="4218" name="Button 122" hidden="1">
              <a:extLst>
                <a:ext uri="{63B3BB69-23CF-44E3-9099-C40C66FF867C}">
                  <a14:compatExt spid="_x0000_s4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42</xdr:row>
          <xdr:rowOff>0</xdr:rowOff>
        </xdr:from>
        <xdr:to>
          <xdr:col>4</xdr:col>
          <xdr:colOff>9525</xdr:colOff>
          <xdr:row>42</xdr:row>
          <xdr:rowOff>0</xdr:rowOff>
        </xdr:to>
        <xdr:sp macro="" textlink="">
          <xdr:nvSpPr>
            <xdr:cNvPr id="4219" name="Button 123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43</xdr:row>
          <xdr:rowOff>0</xdr:rowOff>
        </xdr:from>
        <xdr:to>
          <xdr:col>4</xdr:col>
          <xdr:colOff>9525</xdr:colOff>
          <xdr:row>43</xdr:row>
          <xdr:rowOff>190500</xdr:rowOff>
        </xdr:to>
        <xdr:sp macro="" textlink="">
          <xdr:nvSpPr>
            <xdr:cNvPr id="4220" name="Button 124" hidden="1">
              <a:extLst>
                <a:ext uri="{63B3BB69-23CF-44E3-9099-C40C66FF867C}">
                  <a14:compatExt spid="_x0000_s4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44</xdr:row>
          <xdr:rowOff>9525</xdr:rowOff>
        </xdr:from>
        <xdr:to>
          <xdr:col>4</xdr:col>
          <xdr:colOff>9525</xdr:colOff>
          <xdr:row>44</xdr:row>
          <xdr:rowOff>190500</xdr:rowOff>
        </xdr:to>
        <xdr:sp macro="" textlink="">
          <xdr:nvSpPr>
            <xdr:cNvPr id="4221" name="Button 125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46</xdr:row>
          <xdr:rowOff>0</xdr:rowOff>
        </xdr:from>
        <xdr:to>
          <xdr:col>4</xdr:col>
          <xdr:colOff>9525</xdr:colOff>
          <xdr:row>46</xdr:row>
          <xdr:rowOff>200025</xdr:rowOff>
        </xdr:to>
        <xdr:sp macro="" textlink="">
          <xdr:nvSpPr>
            <xdr:cNvPr id="4222" name="Button 126" hidden="1">
              <a:extLst>
                <a:ext uri="{63B3BB69-23CF-44E3-9099-C40C66FF867C}">
                  <a14:compatExt spid="_x0000_s4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47</xdr:row>
          <xdr:rowOff>0</xdr:rowOff>
        </xdr:from>
        <xdr:to>
          <xdr:col>4</xdr:col>
          <xdr:colOff>9525</xdr:colOff>
          <xdr:row>47</xdr:row>
          <xdr:rowOff>200025</xdr:rowOff>
        </xdr:to>
        <xdr:sp macro="" textlink="">
          <xdr:nvSpPr>
            <xdr:cNvPr id="4223" name="Button 127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49</xdr:row>
          <xdr:rowOff>9525</xdr:rowOff>
        </xdr:from>
        <xdr:to>
          <xdr:col>4</xdr:col>
          <xdr:colOff>9525</xdr:colOff>
          <xdr:row>49</xdr:row>
          <xdr:rowOff>219075</xdr:rowOff>
        </xdr:to>
        <xdr:sp macro="" textlink="">
          <xdr:nvSpPr>
            <xdr:cNvPr id="4224" name="Button 128" hidden="1">
              <a:extLst>
                <a:ext uri="{63B3BB69-23CF-44E3-9099-C40C66FF867C}">
                  <a14:compatExt spid="_x0000_s4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50</xdr:row>
          <xdr:rowOff>9525</xdr:rowOff>
        </xdr:from>
        <xdr:to>
          <xdr:col>4</xdr:col>
          <xdr:colOff>9525</xdr:colOff>
          <xdr:row>50</xdr:row>
          <xdr:rowOff>219075</xdr:rowOff>
        </xdr:to>
        <xdr:sp macro="" textlink="">
          <xdr:nvSpPr>
            <xdr:cNvPr id="4225" name="Button 129" hidden="1">
              <a:extLst>
                <a:ext uri="{63B3BB69-23CF-44E3-9099-C40C66FF867C}">
                  <a14:compatExt spid="_x0000_s4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51</xdr:row>
          <xdr:rowOff>9525</xdr:rowOff>
        </xdr:from>
        <xdr:to>
          <xdr:col>4</xdr:col>
          <xdr:colOff>9525</xdr:colOff>
          <xdr:row>51</xdr:row>
          <xdr:rowOff>219075</xdr:rowOff>
        </xdr:to>
        <xdr:sp macro="" textlink="">
          <xdr:nvSpPr>
            <xdr:cNvPr id="4226" name="Button 130" hidden="1">
              <a:extLst>
                <a:ext uri="{63B3BB69-23CF-44E3-9099-C40C66FF867C}">
                  <a14:compatExt spid="_x0000_s4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52</xdr:row>
          <xdr:rowOff>9525</xdr:rowOff>
        </xdr:from>
        <xdr:to>
          <xdr:col>4</xdr:col>
          <xdr:colOff>9525</xdr:colOff>
          <xdr:row>52</xdr:row>
          <xdr:rowOff>219075</xdr:rowOff>
        </xdr:to>
        <xdr:sp macro="" textlink="">
          <xdr:nvSpPr>
            <xdr:cNvPr id="4227" name="Button 131" hidden="1">
              <a:extLst>
                <a:ext uri="{63B3BB69-23CF-44E3-9099-C40C66FF867C}">
                  <a14:compatExt spid="_x0000_s4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53</xdr:row>
          <xdr:rowOff>0</xdr:rowOff>
        </xdr:from>
        <xdr:to>
          <xdr:col>4</xdr:col>
          <xdr:colOff>9525</xdr:colOff>
          <xdr:row>53</xdr:row>
          <xdr:rowOff>200025</xdr:rowOff>
        </xdr:to>
        <xdr:sp macro="" textlink="">
          <xdr:nvSpPr>
            <xdr:cNvPr id="4228" name="Button 132" hidden="1">
              <a:extLst>
                <a:ext uri="{63B3BB69-23CF-44E3-9099-C40C66FF867C}">
                  <a14:compatExt spid="_x0000_s4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54</xdr:row>
          <xdr:rowOff>0</xdr:rowOff>
        </xdr:from>
        <xdr:to>
          <xdr:col>4</xdr:col>
          <xdr:colOff>9525</xdr:colOff>
          <xdr:row>54</xdr:row>
          <xdr:rowOff>200025</xdr:rowOff>
        </xdr:to>
        <xdr:sp macro="" textlink="">
          <xdr:nvSpPr>
            <xdr:cNvPr id="4229" name="Button 133" hidden="1">
              <a:extLst>
                <a:ext uri="{63B3BB69-23CF-44E3-9099-C40C66FF867C}">
                  <a14:compatExt spid="_x0000_s4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55</xdr:row>
          <xdr:rowOff>9525</xdr:rowOff>
        </xdr:from>
        <xdr:to>
          <xdr:col>4</xdr:col>
          <xdr:colOff>9525</xdr:colOff>
          <xdr:row>55</xdr:row>
          <xdr:rowOff>219075</xdr:rowOff>
        </xdr:to>
        <xdr:sp macro="" textlink="">
          <xdr:nvSpPr>
            <xdr:cNvPr id="4230" name="Button 134" hidden="1">
              <a:extLst>
                <a:ext uri="{63B3BB69-23CF-44E3-9099-C40C66FF867C}">
                  <a14:compatExt spid="_x0000_s4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56</xdr:row>
          <xdr:rowOff>0</xdr:rowOff>
        </xdr:from>
        <xdr:to>
          <xdr:col>4</xdr:col>
          <xdr:colOff>9525</xdr:colOff>
          <xdr:row>56</xdr:row>
          <xdr:rowOff>200025</xdr:rowOff>
        </xdr:to>
        <xdr:sp macro="" textlink="">
          <xdr:nvSpPr>
            <xdr:cNvPr id="4231" name="Button 135" hidden="1">
              <a:extLst>
                <a:ext uri="{63B3BB69-23CF-44E3-9099-C40C66FF867C}">
                  <a14:compatExt spid="_x0000_s4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57</xdr:row>
          <xdr:rowOff>9525</xdr:rowOff>
        </xdr:from>
        <xdr:to>
          <xdr:col>4</xdr:col>
          <xdr:colOff>9525</xdr:colOff>
          <xdr:row>57</xdr:row>
          <xdr:rowOff>219075</xdr:rowOff>
        </xdr:to>
        <xdr:sp macro="" textlink="">
          <xdr:nvSpPr>
            <xdr:cNvPr id="4232" name="Button 136" hidden="1">
              <a:extLst>
                <a:ext uri="{63B3BB69-23CF-44E3-9099-C40C66FF867C}">
                  <a14:compatExt spid="_x0000_s4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58</xdr:row>
          <xdr:rowOff>0</xdr:rowOff>
        </xdr:from>
        <xdr:to>
          <xdr:col>4</xdr:col>
          <xdr:colOff>9525</xdr:colOff>
          <xdr:row>58</xdr:row>
          <xdr:rowOff>257175</xdr:rowOff>
        </xdr:to>
        <xdr:sp macro="" textlink="">
          <xdr:nvSpPr>
            <xdr:cNvPr id="4233" name="Button 137" hidden="1">
              <a:extLst>
                <a:ext uri="{63B3BB69-23CF-44E3-9099-C40C66FF867C}">
                  <a14:compatExt spid="_x0000_s4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59</xdr:row>
          <xdr:rowOff>0</xdr:rowOff>
        </xdr:from>
        <xdr:to>
          <xdr:col>4</xdr:col>
          <xdr:colOff>9525</xdr:colOff>
          <xdr:row>59</xdr:row>
          <xdr:rowOff>228600</xdr:rowOff>
        </xdr:to>
        <xdr:sp macro="" textlink="">
          <xdr:nvSpPr>
            <xdr:cNvPr id="4234" name="Button 138" hidden="1">
              <a:extLst>
                <a:ext uri="{63B3BB69-23CF-44E3-9099-C40C66FF867C}">
                  <a14:compatExt spid="_x0000_s4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60</xdr:row>
          <xdr:rowOff>0</xdr:rowOff>
        </xdr:from>
        <xdr:to>
          <xdr:col>4</xdr:col>
          <xdr:colOff>9525</xdr:colOff>
          <xdr:row>60</xdr:row>
          <xdr:rowOff>228600</xdr:rowOff>
        </xdr:to>
        <xdr:sp macro="" textlink="">
          <xdr:nvSpPr>
            <xdr:cNvPr id="4235" name="Button 139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61</xdr:row>
          <xdr:rowOff>0</xdr:rowOff>
        </xdr:from>
        <xdr:to>
          <xdr:col>4</xdr:col>
          <xdr:colOff>9525</xdr:colOff>
          <xdr:row>61</xdr:row>
          <xdr:rowOff>228600</xdr:rowOff>
        </xdr:to>
        <xdr:sp macro="" textlink="">
          <xdr:nvSpPr>
            <xdr:cNvPr id="4236" name="Button 140" hidden="1">
              <a:extLst>
                <a:ext uri="{63B3BB69-23CF-44E3-9099-C40C66FF867C}">
                  <a14:compatExt spid="_x0000_s4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61</xdr:row>
          <xdr:rowOff>314325</xdr:rowOff>
        </xdr:from>
        <xdr:to>
          <xdr:col>4</xdr:col>
          <xdr:colOff>9525</xdr:colOff>
          <xdr:row>62</xdr:row>
          <xdr:rowOff>219075</xdr:rowOff>
        </xdr:to>
        <xdr:sp macro="" textlink="">
          <xdr:nvSpPr>
            <xdr:cNvPr id="4237" name="Button 141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66</xdr:row>
          <xdr:rowOff>9525</xdr:rowOff>
        </xdr:from>
        <xdr:to>
          <xdr:col>4</xdr:col>
          <xdr:colOff>9525</xdr:colOff>
          <xdr:row>66</xdr:row>
          <xdr:rowOff>219075</xdr:rowOff>
        </xdr:to>
        <xdr:sp macro="" textlink="">
          <xdr:nvSpPr>
            <xdr:cNvPr id="4239" name="Button 143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18</xdr:row>
          <xdr:rowOff>0</xdr:rowOff>
        </xdr:from>
        <xdr:to>
          <xdr:col>4</xdr:col>
          <xdr:colOff>9525</xdr:colOff>
          <xdr:row>18</xdr:row>
          <xdr:rowOff>219075</xdr:rowOff>
        </xdr:to>
        <xdr:sp macro="" textlink="">
          <xdr:nvSpPr>
            <xdr:cNvPr id="4242" name="Button 146" hidden="1">
              <a:extLst>
                <a:ext uri="{63B3BB69-23CF-44E3-9099-C40C66FF867C}">
                  <a14:compatExt spid="_x0000_s4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20</xdr:row>
          <xdr:rowOff>0</xdr:rowOff>
        </xdr:from>
        <xdr:to>
          <xdr:col>4</xdr:col>
          <xdr:colOff>9525</xdr:colOff>
          <xdr:row>20</xdr:row>
          <xdr:rowOff>219075</xdr:rowOff>
        </xdr:to>
        <xdr:sp macro="" textlink="">
          <xdr:nvSpPr>
            <xdr:cNvPr id="4243" name="Button 147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23</xdr:row>
          <xdr:rowOff>342900</xdr:rowOff>
        </xdr:from>
        <xdr:to>
          <xdr:col>4</xdr:col>
          <xdr:colOff>9525</xdr:colOff>
          <xdr:row>24</xdr:row>
          <xdr:rowOff>200025</xdr:rowOff>
        </xdr:to>
        <xdr:sp macro="" textlink="">
          <xdr:nvSpPr>
            <xdr:cNvPr id="4244" name="Button 148" hidden="1">
              <a:extLst>
                <a:ext uri="{63B3BB69-23CF-44E3-9099-C40C66FF867C}">
                  <a14:compatExt spid="_x0000_s4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28575</xdr:rowOff>
        </xdr:from>
        <xdr:to>
          <xdr:col>1</xdr:col>
          <xdr:colOff>438150</xdr:colOff>
          <xdr:row>1</xdr:row>
          <xdr:rowOff>161925</xdr:rowOff>
        </xdr:to>
        <xdr:sp macro="" textlink="">
          <xdr:nvSpPr>
            <xdr:cNvPr id="4250" name="Button 154" hidden="1">
              <a:extLst>
                <a:ext uri="{63B3BB69-23CF-44E3-9099-C40C66FF867C}">
                  <a14:compatExt spid="_x0000_s4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67</xdr:row>
          <xdr:rowOff>0</xdr:rowOff>
        </xdr:from>
        <xdr:to>
          <xdr:col>2</xdr:col>
          <xdr:colOff>600075</xdr:colOff>
          <xdr:row>67</xdr:row>
          <xdr:rowOff>0</xdr:rowOff>
        </xdr:to>
        <xdr:sp macro="" textlink="">
          <xdr:nvSpPr>
            <xdr:cNvPr id="4251" name="Button 155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67</xdr:row>
          <xdr:rowOff>0</xdr:rowOff>
        </xdr:from>
        <xdr:to>
          <xdr:col>4</xdr:col>
          <xdr:colOff>0</xdr:colOff>
          <xdr:row>67</xdr:row>
          <xdr:rowOff>0</xdr:rowOff>
        </xdr:to>
        <xdr:sp macro="" textlink="">
          <xdr:nvSpPr>
            <xdr:cNvPr id="4252" name="Button 156" hidden="1">
              <a:extLst>
                <a:ext uri="{63B3BB69-23CF-44E3-9099-C40C66FF867C}">
                  <a14:compatExt spid="_x0000_s4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41</xdr:row>
          <xdr:rowOff>0</xdr:rowOff>
        </xdr:from>
        <xdr:to>
          <xdr:col>3</xdr:col>
          <xdr:colOff>0</xdr:colOff>
          <xdr:row>41</xdr:row>
          <xdr:rowOff>228600</xdr:rowOff>
        </xdr:to>
        <xdr:sp macro="" textlink="">
          <xdr:nvSpPr>
            <xdr:cNvPr id="4253" name="Button 157" hidden="1">
              <a:extLst>
                <a:ext uri="{63B3BB69-23CF-44E3-9099-C40C66FF867C}">
                  <a14:compatExt spid="_x0000_s4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41</xdr:row>
          <xdr:rowOff>9525</xdr:rowOff>
        </xdr:from>
        <xdr:to>
          <xdr:col>4</xdr:col>
          <xdr:colOff>0</xdr:colOff>
          <xdr:row>41</xdr:row>
          <xdr:rowOff>228600</xdr:rowOff>
        </xdr:to>
        <xdr:sp macro="" textlink="">
          <xdr:nvSpPr>
            <xdr:cNvPr id="4254" name="Button 158" hidden="1">
              <a:extLst>
                <a:ext uri="{63B3BB69-23CF-44E3-9099-C40C66FF867C}">
                  <a14:compatExt spid="_x0000_s4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62</xdr:row>
          <xdr:rowOff>314325</xdr:rowOff>
        </xdr:from>
        <xdr:to>
          <xdr:col>4</xdr:col>
          <xdr:colOff>9525</xdr:colOff>
          <xdr:row>63</xdr:row>
          <xdr:rowOff>219075</xdr:rowOff>
        </xdr:to>
        <xdr:sp macro="" textlink="">
          <xdr:nvSpPr>
            <xdr:cNvPr id="4256" name="Button 160" hidden="1">
              <a:extLst>
                <a:ext uri="{63B3BB69-23CF-44E3-9099-C40C66FF867C}">
                  <a14:compatExt spid="_x0000_s4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63</xdr:row>
          <xdr:rowOff>314325</xdr:rowOff>
        </xdr:from>
        <xdr:to>
          <xdr:col>4</xdr:col>
          <xdr:colOff>9525</xdr:colOff>
          <xdr:row>64</xdr:row>
          <xdr:rowOff>219075</xdr:rowOff>
        </xdr:to>
        <xdr:sp macro="" textlink="">
          <xdr:nvSpPr>
            <xdr:cNvPr id="4257" name="Button 161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64</xdr:row>
          <xdr:rowOff>314325</xdr:rowOff>
        </xdr:from>
        <xdr:to>
          <xdr:col>4</xdr:col>
          <xdr:colOff>9525</xdr:colOff>
          <xdr:row>65</xdr:row>
          <xdr:rowOff>219075</xdr:rowOff>
        </xdr:to>
        <xdr:sp macro="" textlink="">
          <xdr:nvSpPr>
            <xdr:cNvPr id="4258" name="Button 162" hidden="1">
              <a:extLst>
                <a:ext uri="{63B3BB69-23CF-44E3-9099-C40C66FF867C}">
                  <a14:compatExt spid="_x0000_s4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62</xdr:row>
          <xdr:rowOff>0</xdr:rowOff>
        </xdr:from>
        <xdr:to>
          <xdr:col>3</xdr:col>
          <xdr:colOff>0</xdr:colOff>
          <xdr:row>62</xdr:row>
          <xdr:rowOff>228600</xdr:rowOff>
        </xdr:to>
        <xdr:sp macro="" textlink="">
          <xdr:nvSpPr>
            <xdr:cNvPr id="4259" name="Button 163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63</xdr:row>
          <xdr:rowOff>0</xdr:rowOff>
        </xdr:from>
        <xdr:to>
          <xdr:col>3</xdr:col>
          <xdr:colOff>0</xdr:colOff>
          <xdr:row>63</xdr:row>
          <xdr:rowOff>228600</xdr:rowOff>
        </xdr:to>
        <xdr:sp macro="" textlink="">
          <xdr:nvSpPr>
            <xdr:cNvPr id="4260" name="Button 164" hidden="1">
              <a:extLst>
                <a:ext uri="{63B3BB69-23CF-44E3-9099-C40C66FF867C}">
                  <a14:compatExt spid="_x0000_s4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64</xdr:row>
          <xdr:rowOff>0</xdr:rowOff>
        </xdr:from>
        <xdr:to>
          <xdr:col>3</xdr:col>
          <xdr:colOff>0</xdr:colOff>
          <xdr:row>64</xdr:row>
          <xdr:rowOff>228600</xdr:rowOff>
        </xdr:to>
        <xdr:sp macro="" textlink="">
          <xdr:nvSpPr>
            <xdr:cNvPr id="4261" name="Button 165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48</xdr:row>
          <xdr:rowOff>0</xdr:rowOff>
        </xdr:from>
        <xdr:to>
          <xdr:col>4</xdr:col>
          <xdr:colOff>9525</xdr:colOff>
          <xdr:row>48</xdr:row>
          <xdr:rowOff>200025</xdr:rowOff>
        </xdr:to>
        <xdr:sp macro="" textlink="">
          <xdr:nvSpPr>
            <xdr:cNvPr id="4262" name="Button 166" hidden="1">
              <a:extLst>
                <a:ext uri="{63B3BB69-23CF-44E3-9099-C40C66FF867C}">
                  <a14:compatExt spid="_x0000_s4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4</xdr:row>
          <xdr:rowOff>9525</xdr:rowOff>
        </xdr:from>
        <xdr:to>
          <xdr:col>4</xdr:col>
          <xdr:colOff>0</xdr:colOff>
          <xdr:row>4</xdr:row>
          <xdr:rowOff>228600</xdr:rowOff>
        </xdr:to>
        <xdr:sp macro="" textlink="">
          <xdr:nvSpPr>
            <xdr:cNvPr id="4263" name="Button 167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8</xdr:row>
          <xdr:rowOff>0</xdr:rowOff>
        </xdr:from>
        <xdr:to>
          <xdr:col>4</xdr:col>
          <xdr:colOff>0</xdr:colOff>
          <xdr:row>8</xdr:row>
          <xdr:rowOff>219075</xdr:rowOff>
        </xdr:to>
        <xdr:sp macro="" textlink="">
          <xdr:nvSpPr>
            <xdr:cNvPr id="4264" name="Button 168" hidden="1">
              <a:extLst>
                <a:ext uri="{63B3BB69-23CF-44E3-9099-C40C66FF867C}">
                  <a14:compatExt spid="_x0000_s4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9</xdr:row>
          <xdr:rowOff>0</xdr:rowOff>
        </xdr:from>
        <xdr:to>
          <xdr:col>4</xdr:col>
          <xdr:colOff>0</xdr:colOff>
          <xdr:row>9</xdr:row>
          <xdr:rowOff>219075</xdr:rowOff>
        </xdr:to>
        <xdr:sp macro="" textlink="">
          <xdr:nvSpPr>
            <xdr:cNvPr id="4265" name="Button 169" hidden="1">
              <a:extLst>
                <a:ext uri="{63B3BB69-23CF-44E3-9099-C40C66FF867C}">
                  <a14:compatExt spid="_x0000_s4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13</xdr:row>
          <xdr:rowOff>9525</xdr:rowOff>
        </xdr:from>
        <xdr:to>
          <xdr:col>4</xdr:col>
          <xdr:colOff>9525</xdr:colOff>
          <xdr:row>13</xdr:row>
          <xdr:rowOff>238125</xdr:rowOff>
        </xdr:to>
        <xdr:sp macro="" textlink="">
          <xdr:nvSpPr>
            <xdr:cNvPr id="4266" name="Button 170" hidden="1">
              <a:extLst>
                <a:ext uri="{63B3BB69-23CF-44E3-9099-C40C66FF867C}">
                  <a14:compatExt spid="_x0000_s4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15</xdr:row>
          <xdr:rowOff>9525</xdr:rowOff>
        </xdr:from>
        <xdr:to>
          <xdr:col>4</xdr:col>
          <xdr:colOff>9525</xdr:colOff>
          <xdr:row>15</xdr:row>
          <xdr:rowOff>219075</xdr:rowOff>
        </xdr:to>
        <xdr:sp macro="" textlink="">
          <xdr:nvSpPr>
            <xdr:cNvPr id="4268" name="Button 172" hidden="1">
              <a:extLst>
                <a:ext uri="{63B3BB69-23CF-44E3-9099-C40C66FF867C}">
                  <a14:compatExt spid="_x0000_s4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37</xdr:row>
          <xdr:rowOff>9525</xdr:rowOff>
        </xdr:from>
        <xdr:to>
          <xdr:col>3</xdr:col>
          <xdr:colOff>0</xdr:colOff>
          <xdr:row>37</xdr:row>
          <xdr:rowOff>219075</xdr:rowOff>
        </xdr:to>
        <xdr:sp macro="" textlink="">
          <xdr:nvSpPr>
            <xdr:cNvPr id="4269" name="Button 173" hidden="1">
              <a:extLst>
                <a:ext uri="{63B3BB69-23CF-44E3-9099-C40C66FF867C}">
                  <a14:compatExt spid="_x0000_s4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37</xdr:row>
          <xdr:rowOff>9525</xdr:rowOff>
        </xdr:from>
        <xdr:to>
          <xdr:col>4</xdr:col>
          <xdr:colOff>9525</xdr:colOff>
          <xdr:row>37</xdr:row>
          <xdr:rowOff>219075</xdr:rowOff>
        </xdr:to>
        <xdr:sp macro="" textlink="">
          <xdr:nvSpPr>
            <xdr:cNvPr id="4270" name="Button 174" hidden="1">
              <a:extLst>
                <a:ext uri="{63B3BB69-23CF-44E3-9099-C40C66FF867C}">
                  <a14:compatExt spid="_x0000_s4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38</xdr:row>
          <xdr:rowOff>9525</xdr:rowOff>
        </xdr:from>
        <xdr:to>
          <xdr:col>3</xdr:col>
          <xdr:colOff>0</xdr:colOff>
          <xdr:row>38</xdr:row>
          <xdr:rowOff>219075</xdr:rowOff>
        </xdr:to>
        <xdr:sp macro="" textlink="">
          <xdr:nvSpPr>
            <xdr:cNvPr id="4271" name="Button 175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38</xdr:row>
          <xdr:rowOff>9525</xdr:rowOff>
        </xdr:from>
        <xdr:to>
          <xdr:col>4</xdr:col>
          <xdr:colOff>9525</xdr:colOff>
          <xdr:row>38</xdr:row>
          <xdr:rowOff>219075</xdr:rowOff>
        </xdr:to>
        <xdr:sp macro="" textlink="">
          <xdr:nvSpPr>
            <xdr:cNvPr id="4272" name="Button 176" hidden="1">
              <a:extLst>
                <a:ext uri="{63B3BB69-23CF-44E3-9099-C40C66FF867C}">
                  <a14:compatExt spid="_x0000_s4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4</xdr:row>
          <xdr:rowOff>9525</xdr:rowOff>
        </xdr:from>
        <xdr:to>
          <xdr:col>3</xdr:col>
          <xdr:colOff>0</xdr:colOff>
          <xdr:row>4</xdr:row>
          <xdr:rowOff>228600</xdr:rowOff>
        </xdr:to>
        <xdr:sp macro="" textlink="">
          <xdr:nvSpPr>
            <xdr:cNvPr id="4273" name="Button 177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8</xdr:row>
          <xdr:rowOff>9525</xdr:rowOff>
        </xdr:from>
        <xdr:to>
          <xdr:col>3</xdr:col>
          <xdr:colOff>0</xdr:colOff>
          <xdr:row>8</xdr:row>
          <xdr:rowOff>228600</xdr:rowOff>
        </xdr:to>
        <xdr:sp macro="" textlink="">
          <xdr:nvSpPr>
            <xdr:cNvPr id="4274" name="Button 178" hidden="1">
              <a:extLst>
                <a:ext uri="{63B3BB69-23CF-44E3-9099-C40C66FF867C}">
                  <a14:compatExt spid="_x0000_s4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9</xdr:row>
          <xdr:rowOff>9525</xdr:rowOff>
        </xdr:from>
        <xdr:to>
          <xdr:col>3</xdr:col>
          <xdr:colOff>0</xdr:colOff>
          <xdr:row>9</xdr:row>
          <xdr:rowOff>228600</xdr:rowOff>
        </xdr:to>
        <xdr:sp macro="" textlink="">
          <xdr:nvSpPr>
            <xdr:cNvPr id="4275" name="Button 179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13</xdr:row>
          <xdr:rowOff>9525</xdr:rowOff>
        </xdr:from>
        <xdr:to>
          <xdr:col>3</xdr:col>
          <xdr:colOff>0</xdr:colOff>
          <xdr:row>13</xdr:row>
          <xdr:rowOff>228600</xdr:rowOff>
        </xdr:to>
        <xdr:sp macro="" textlink="">
          <xdr:nvSpPr>
            <xdr:cNvPr id="4276" name="Button 180" hidden="1">
              <a:extLst>
                <a:ext uri="{63B3BB69-23CF-44E3-9099-C40C66FF867C}">
                  <a14:compatExt spid="_x0000_s4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15</xdr:row>
          <xdr:rowOff>9525</xdr:rowOff>
        </xdr:from>
        <xdr:to>
          <xdr:col>3</xdr:col>
          <xdr:colOff>0</xdr:colOff>
          <xdr:row>15</xdr:row>
          <xdr:rowOff>228600</xdr:rowOff>
        </xdr:to>
        <xdr:sp macro="" textlink="">
          <xdr:nvSpPr>
            <xdr:cNvPr id="4277" name="Button 181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48</xdr:row>
          <xdr:rowOff>9525</xdr:rowOff>
        </xdr:from>
        <xdr:to>
          <xdr:col>3</xdr:col>
          <xdr:colOff>0</xdr:colOff>
          <xdr:row>48</xdr:row>
          <xdr:rowOff>228600</xdr:rowOff>
        </xdr:to>
        <xdr:sp macro="" textlink="">
          <xdr:nvSpPr>
            <xdr:cNvPr id="4278" name="Button 182" hidden="1">
              <a:extLst>
                <a:ext uri="{63B3BB69-23CF-44E3-9099-C40C66FF867C}">
                  <a14:compatExt spid="_x0000_s4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42</xdr:row>
          <xdr:rowOff>0</xdr:rowOff>
        </xdr:from>
        <xdr:to>
          <xdr:col>3</xdr:col>
          <xdr:colOff>0</xdr:colOff>
          <xdr:row>42</xdr:row>
          <xdr:rowOff>228600</xdr:rowOff>
        </xdr:to>
        <xdr:sp macro="" textlink="">
          <xdr:nvSpPr>
            <xdr:cNvPr id="4279" name="Button 183" hidden="1">
              <a:extLst>
                <a:ext uri="{63B3BB69-23CF-44E3-9099-C40C66FF867C}">
                  <a14:compatExt spid="_x0000_s4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42</xdr:row>
          <xdr:rowOff>9525</xdr:rowOff>
        </xdr:from>
        <xdr:to>
          <xdr:col>4</xdr:col>
          <xdr:colOff>0</xdr:colOff>
          <xdr:row>42</xdr:row>
          <xdr:rowOff>228600</xdr:rowOff>
        </xdr:to>
        <xdr:sp macro="" textlink="">
          <xdr:nvSpPr>
            <xdr:cNvPr id="4280" name="Button 184" hidden="1">
              <a:extLst>
                <a:ext uri="{63B3BB69-23CF-44E3-9099-C40C66FF867C}">
                  <a14:compatExt spid="_x0000_s4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45</xdr:row>
          <xdr:rowOff>0</xdr:rowOff>
        </xdr:from>
        <xdr:to>
          <xdr:col>3</xdr:col>
          <xdr:colOff>0</xdr:colOff>
          <xdr:row>45</xdr:row>
          <xdr:rowOff>200025</xdr:rowOff>
        </xdr:to>
        <xdr:sp macro="" textlink="">
          <xdr:nvSpPr>
            <xdr:cNvPr id="4281" name="Button 185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45</xdr:row>
          <xdr:rowOff>9525</xdr:rowOff>
        </xdr:from>
        <xdr:to>
          <xdr:col>4</xdr:col>
          <xdr:colOff>9525</xdr:colOff>
          <xdr:row>45</xdr:row>
          <xdr:rowOff>190500</xdr:rowOff>
        </xdr:to>
        <xdr:sp macro="" textlink="">
          <xdr:nvSpPr>
            <xdr:cNvPr id="4282" name="Button 186" hidden="1">
              <a:extLst>
                <a:ext uri="{63B3BB69-23CF-44E3-9099-C40C66FF867C}">
                  <a14:compatExt spid="_x0000_s4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0</xdr:col>
          <xdr:colOff>1085850</xdr:colOff>
          <xdr:row>1</xdr:row>
          <xdr:rowOff>85725</xdr:rowOff>
        </xdr:to>
        <xdr:sp macro="" textlink="">
          <xdr:nvSpPr>
            <xdr:cNvPr id="12290" name="Button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104775</xdr:rowOff>
        </xdr:from>
        <xdr:to>
          <xdr:col>0</xdr:col>
          <xdr:colOff>1085850</xdr:colOff>
          <xdr:row>2</xdr:row>
          <xdr:rowOff>152400</xdr:rowOff>
        </xdr:to>
        <xdr:sp macro="" textlink="">
          <xdr:nvSpPr>
            <xdr:cNvPr id="12291" name="Button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0</xdr:row>
          <xdr:rowOff>0</xdr:rowOff>
        </xdr:from>
        <xdr:to>
          <xdr:col>8</xdr:col>
          <xdr:colOff>9525</xdr:colOff>
          <xdr:row>1</xdr:row>
          <xdr:rowOff>85725</xdr:rowOff>
        </xdr:to>
        <xdr:sp macro="" textlink="">
          <xdr:nvSpPr>
            <xdr:cNvPr id="12292" name="Button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1</xdr:row>
          <xdr:rowOff>104775</xdr:rowOff>
        </xdr:from>
        <xdr:to>
          <xdr:col>8</xdr:col>
          <xdr:colOff>9525</xdr:colOff>
          <xdr:row>2</xdr:row>
          <xdr:rowOff>161925</xdr:rowOff>
        </xdr:to>
        <xdr:sp macro="" textlink="">
          <xdr:nvSpPr>
            <xdr:cNvPr id="12293" name="Button 5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75777" name="Button 1" hidden="1">
              <a:extLst>
                <a:ext uri="{63B3BB69-23CF-44E3-9099-C40C66FF867C}">
                  <a14:compatExt spid="_x0000_s75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75778" name="Button 2" hidden="1">
              <a:extLst>
                <a:ext uri="{63B3BB69-23CF-44E3-9099-C40C66FF867C}">
                  <a14:compatExt spid="_x0000_s75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0</xdr:row>
          <xdr:rowOff>9525</xdr:rowOff>
        </xdr:from>
        <xdr:to>
          <xdr:col>5</xdr:col>
          <xdr:colOff>133350</xdr:colOff>
          <xdr:row>1</xdr:row>
          <xdr:rowOff>104775</xdr:rowOff>
        </xdr:to>
        <xdr:sp macro="" textlink="">
          <xdr:nvSpPr>
            <xdr:cNvPr id="75779" name="Button 3" hidden="1">
              <a:extLst>
                <a:ext uri="{63B3BB69-23CF-44E3-9099-C40C66FF867C}">
                  <a14:compatExt spid="_x0000_s75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1</xdr:row>
          <xdr:rowOff>123825</xdr:rowOff>
        </xdr:from>
        <xdr:to>
          <xdr:col>5</xdr:col>
          <xdr:colOff>133350</xdr:colOff>
          <xdr:row>3</xdr:row>
          <xdr:rowOff>47625</xdr:rowOff>
        </xdr:to>
        <xdr:sp macro="" textlink="">
          <xdr:nvSpPr>
            <xdr:cNvPr id="75780" name="Button 4" hidden="1">
              <a:extLst>
                <a:ext uri="{63B3BB69-23CF-44E3-9099-C40C66FF867C}">
                  <a14:compatExt spid="_x0000_s75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9525</xdr:rowOff>
        </xdr:from>
        <xdr:to>
          <xdr:col>0</xdr:col>
          <xdr:colOff>1085850</xdr:colOff>
          <xdr:row>1</xdr:row>
          <xdr:rowOff>85725</xdr:rowOff>
        </xdr:to>
        <xdr:sp macro="" textlink="">
          <xdr:nvSpPr>
            <xdr:cNvPr id="13314" name="Button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104775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13315" name="Button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0</xdr:row>
          <xdr:rowOff>0</xdr:rowOff>
        </xdr:from>
        <xdr:to>
          <xdr:col>8</xdr:col>
          <xdr:colOff>0</xdr:colOff>
          <xdr:row>1</xdr:row>
          <xdr:rowOff>85725</xdr:rowOff>
        </xdr:to>
        <xdr:sp macro="" textlink="">
          <xdr:nvSpPr>
            <xdr:cNvPr id="13316" name="Button 4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1</xdr:row>
          <xdr:rowOff>85725</xdr:rowOff>
        </xdr:from>
        <xdr:to>
          <xdr:col>7</xdr:col>
          <xdr:colOff>809625</xdr:colOff>
          <xdr:row>2</xdr:row>
          <xdr:rowOff>123825</xdr:rowOff>
        </xdr:to>
        <xdr:sp macro="" textlink="">
          <xdr:nvSpPr>
            <xdr:cNvPr id="13317" name="Button 5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76801" name="Button 1" hidden="1">
              <a:extLst>
                <a:ext uri="{63B3BB69-23CF-44E3-9099-C40C66FF867C}">
                  <a14:compatExt spid="_x0000_s76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76802" name="Button 2" hidden="1">
              <a:extLst>
                <a:ext uri="{63B3BB69-23CF-44E3-9099-C40C66FF867C}">
                  <a14:compatExt spid="_x0000_s76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0</xdr:row>
          <xdr:rowOff>9525</xdr:rowOff>
        </xdr:from>
        <xdr:to>
          <xdr:col>5</xdr:col>
          <xdr:colOff>133350</xdr:colOff>
          <xdr:row>1</xdr:row>
          <xdr:rowOff>95250</xdr:rowOff>
        </xdr:to>
        <xdr:sp macro="" textlink="">
          <xdr:nvSpPr>
            <xdr:cNvPr id="76803" name="Button 3" hidden="1">
              <a:extLst>
                <a:ext uri="{63B3BB69-23CF-44E3-9099-C40C66FF867C}">
                  <a14:compatExt spid="_x0000_s76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104775</xdr:colOff>
          <xdr:row>1</xdr:row>
          <xdr:rowOff>104775</xdr:rowOff>
        </xdr:from>
        <xdr:to>
          <xdr:col>5</xdr:col>
          <xdr:colOff>133350</xdr:colOff>
          <xdr:row>3</xdr:row>
          <xdr:rowOff>47625</xdr:rowOff>
        </xdr:to>
        <xdr:sp macro="" textlink="">
          <xdr:nvSpPr>
            <xdr:cNvPr id="76804" name="Button 4" hidden="1">
              <a:extLst>
                <a:ext uri="{63B3BB69-23CF-44E3-9099-C40C66FF867C}">
                  <a14:compatExt spid="_x0000_s76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0</xdr:col>
          <xdr:colOff>1085850</xdr:colOff>
          <xdr:row>1</xdr:row>
          <xdr:rowOff>85725</xdr:rowOff>
        </xdr:to>
        <xdr:sp macro="" textlink="">
          <xdr:nvSpPr>
            <xdr:cNvPr id="36866" name="Button 2" hidden="1">
              <a:extLst>
                <a:ext uri="{63B3BB69-23CF-44E3-9099-C40C66FF867C}">
                  <a14:compatExt spid="_x0000_s36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85725</xdr:rowOff>
        </xdr:from>
        <xdr:to>
          <xdr:col>0</xdr:col>
          <xdr:colOff>1085850</xdr:colOff>
          <xdr:row>2</xdr:row>
          <xdr:rowOff>104775</xdr:rowOff>
        </xdr:to>
        <xdr:sp macro="" textlink="">
          <xdr:nvSpPr>
            <xdr:cNvPr id="36867" name="Button 3" hidden="1">
              <a:extLst>
                <a:ext uri="{63B3BB69-23CF-44E3-9099-C40C66FF867C}">
                  <a14:compatExt spid="_x0000_s36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0</xdr:row>
          <xdr:rowOff>0</xdr:rowOff>
        </xdr:from>
        <xdr:to>
          <xdr:col>8</xdr:col>
          <xdr:colOff>0</xdr:colOff>
          <xdr:row>1</xdr:row>
          <xdr:rowOff>85725</xdr:rowOff>
        </xdr:to>
        <xdr:sp macro="" textlink="">
          <xdr:nvSpPr>
            <xdr:cNvPr id="36868" name="Button 4" hidden="1">
              <a:extLst>
                <a:ext uri="{63B3BB69-23CF-44E3-9099-C40C66FF867C}">
                  <a14:compatExt spid="_x0000_s36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1</xdr:row>
          <xdr:rowOff>85725</xdr:rowOff>
        </xdr:from>
        <xdr:to>
          <xdr:col>7</xdr:col>
          <xdr:colOff>809625</xdr:colOff>
          <xdr:row>2</xdr:row>
          <xdr:rowOff>142875</xdr:rowOff>
        </xdr:to>
        <xdr:sp macro="" textlink="">
          <xdr:nvSpPr>
            <xdr:cNvPr id="36869" name="Button 5" hidden="1">
              <a:extLst>
                <a:ext uri="{63B3BB69-23CF-44E3-9099-C40C66FF867C}">
                  <a14:compatExt spid="_x0000_s36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77825" name="Button 1" hidden="1">
              <a:extLst>
                <a:ext uri="{63B3BB69-23CF-44E3-9099-C40C66FF867C}">
                  <a14:compatExt spid="_x0000_s77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77826" name="Button 2" hidden="1">
              <a:extLst>
                <a:ext uri="{63B3BB69-23CF-44E3-9099-C40C66FF867C}">
                  <a14:compatExt spid="_x0000_s77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0</xdr:rowOff>
        </xdr:from>
        <xdr:to>
          <xdr:col>5</xdr:col>
          <xdr:colOff>95250</xdr:colOff>
          <xdr:row>1</xdr:row>
          <xdr:rowOff>95250</xdr:rowOff>
        </xdr:to>
        <xdr:sp macro="" textlink="">
          <xdr:nvSpPr>
            <xdr:cNvPr id="77827" name="Button 3" hidden="1">
              <a:extLst>
                <a:ext uri="{63B3BB69-23CF-44E3-9099-C40C66FF867C}">
                  <a14:compatExt spid="_x0000_s77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1</xdr:row>
          <xdr:rowOff>95250</xdr:rowOff>
        </xdr:from>
        <xdr:to>
          <xdr:col>5</xdr:col>
          <xdr:colOff>95250</xdr:colOff>
          <xdr:row>3</xdr:row>
          <xdr:rowOff>28575</xdr:rowOff>
        </xdr:to>
        <xdr:sp macro="" textlink="">
          <xdr:nvSpPr>
            <xdr:cNvPr id="77828" name="Button 4" hidden="1">
              <a:extLst>
                <a:ext uri="{63B3BB69-23CF-44E3-9099-C40C66FF867C}">
                  <a14:compatExt spid="_x0000_s77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0</xdr:col>
          <xdr:colOff>1085850</xdr:colOff>
          <xdr:row>1</xdr:row>
          <xdr:rowOff>85725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104775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14339" name="Button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304800</xdr:colOff>
          <xdr:row>0</xdr:row>
          <xdr:rowOff>0</xdr:rowOff>
        </xdr:from>
        <xdr:to>
          <xdr:col>8</xdr:col>
          <xdr:colOff>0</xdr:colOff>
          <xdr:row>1</xdr:row>
          <xdr:rowOff>85725</xdr:rowOff>
        </xdr:to>
        <xdr:sp macro="" textlink="">
          <xdr:nvSpPr>
            <xdr:cNvPr id="14340" name="Button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295275</xdr:colOff>
          <xdr:row>1</xdr:row>
          <xdr:rowOff>85725</xdr:rowOff>
        </xdr:from>
        <xdr:to>
          <xdr:col>7</xdr:col>
          <xdr:colOff>809625</xdr:colOff>
          <xdr:row>2</xdr:row>
          <xdr:rowOff>114300</xdr:rowOff>
        </xdr:to>
        <xdr:sp macro="" textlink="">
          <xdr:nvSpPr>
            <xdr:cNvPr id="14341" name="Button 5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78849" name="Button 1" hidden="1">
              <a:extLst>
                <a:ext uri="{63B3BB69-23CF-44E3-9099-C40C66FF867C}">
                  <a14:compatExt spid="_x0000_s78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78850" name="Button 2" hidden="1">
              <a:extLst>
                <a:ext uri="{63B3BB69-23CF-44E3-9099-C40C66FF867C}">
                  <a14:compatExt spid="_x0000_s78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0</xdr:row>
          <xdr:rowOff>9525</xdr:rowOff>
        </xdr:from>
        <xdr:to>
          <xdr:col>5</xdr:col>
          <xdr:colOff>104775</xdr:colOff>
          <xdr:row>1</xdr:row>
          <xdr:rowOff>104775</xdr:rowOff>
        </xdr:to>
        <xdr:sp macro="" textlink="">
          <xdr:nvSpPr>
            <xdr:cNvPr id="78851" name="Button 3" hidden="1">
              <a:extLst>
                <a:ext uri="{63B3BB69-23CF-44E3-9099-C40C66FF867C}">
                  <a14:compatExt spid="_x0000_s78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1</xdr:row>
          <xdr:rowOff>104775</xdr:rowOff>
        </xdr:from>
        <xdr:to>
          <xdr:col>5</xdr:col>
          <xdr:colOff>133350</xdr:colOff>
          <xdr:row>3</xdr:row>
          <xdr:rowOff>47625</xdr:rowOff>
        </xdr:to>
        <xdr:sp macro="" textlink="">
          <xdr:nvSpPr>
            <xdr:cNvPr id="78852" name="Button 4" hidden="1">
              <a:extLst>
                <a:ext uri="{63B3BB69-23CF-44E3-9099-C40C66FF867C}">
                  <a14:compatExt spid="_x0000_s78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1085850</xdr:colOff>
          <xdr:row>1</xdr:row>
          <xdr:rowOff>76200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76200</xdr:rowOff>
        </xdr:from>
        <xdr:to>
          <xdr:col>0</xdr:col>
          <xdr:colOff>1085850</xdr:colOff>
          <xdr:row>2</xdr:row>
          <xdr:rowOff>123825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361950</xdr:colOff>
          <xdr:row>0</xdr:row>
          <xdr:rowOff>0</xdr:rowOff>
        </xdr:from>
        <xdr:to>
          <xdr:col>8</xdr:col>
          <xdr:colOff>9525</xdr:colOff>
          <xdr:row>1</xdr:row>
          <xdr:rowOff>85725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371475</xdr:colOff>
          <xdr:row>1</xdr:row>
          <xdr:rowOff>85725</xdr:rowOff>
        </xdr:from>
        <xdr:to>
          <xdr:col>8</xdr:col>
          <xdr:colOff>9525</xdr:colOff>
          <xdr:row>2</xdr:row>
          <xdr:rowOff>152400</xdr:rowOff>
        </xdr:to>
        <xdr:sp macro="" textlink="">
          <xdr:nvSpPr>
            <xdr:cNvPr id="15365" name="Button 5" hidden="1">
              <a:extLst>
                <a:ext uri="{63B3BB69-23CF-44E3-9099-C40C66FF867C}">
                  <a14:compatExt spid="_x0000_s15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79873" name="Button 1" hidden="1">
              <a:extLst>
                <a:ext uri="{63B3BB69-23CF-44E3-9099-C40C66FF867C}">
                  <a14:compatExt spid="_x0000_s79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79874" name="Button 2" hidden="1">
              <a:extLst>
                <a:ext uri="{63B3BB69-23CF-44E3-9099-C40C66FF867C}">
                  <a14:compatExt spid="_x0000_s79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0</xdr:row>
          <xdr:rowOff>9525</xdr:rowOff>
        </xdr:from>
        <xdr:to>
          <xdr:col>5</xdr:col>
          <xdr:colOff>104775</xdr:colOff>
          <xdr:row>1</xdr:row>
          <xdr:rowOff>104775</xdr:rowOff>
        </xdr:to>
        <xdr:sp macro="" textlink="">
          <xdr:nvSpPr>
            <xdr:cNvPr id="79875" name="Button 3" hidden="1">
              <a:extLst>
                <a:ext uri="{63B3BB69-23CF-44E3-9099-C40C66FF867C}">
                  <a14:compatExt spid="_x0000_s79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1</xdr:row>
          <xdr:rowOff>123825</xdr:rowOff>
        </xdr:from>
        <xdr:to>
          <xdr:col>5</xdr:col>
          <xdr:colOff>133350</xdr:colOff>
          <xdr:row>3</xdr:row>
          <xdr:rowOff>66675</xdr:rowOff>
        </xdr:to>
        <xdr:sp macro="" textlink="">
          <xdr:nvSpPr>
            <xdr:cNvPr id="79876" name="Button 4" hidden="1">
              <a:extLst>
                <a:ext uri="{63B3BB69-23CF-44E3-9099-C40C66FF867C}">
                  <a14:compatExt spid="_x0000_s79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754380</xdr:colOff>
      <xdr:row>53</xdr:row>
      <xdr:rowOff>0</xdr:rowOff>
    </xdr:from>
    <xdr:to>
      <xdr:col>4</xdr:col>
      <xdr:colOff>137160</xdr:colOff>
      <xdr:row>53</xdr:row>
      <xdr:rowOff>0</xdr:rowOff>
    </xdr:to>
    <xdr:sp macro="" textlink="">
      <xdr:nvSpPr>
        <xdr:cNvPr id="1048" name="Text Box 24"/>
        <xdr:cNvSpPr txBox="1">
          <a:spLocks noChangeArrowheads="1"/>
        </xdr:cNvSpPr>
      </xdr:nvSpPr>
      <xdr:spPr bwMode="auto">
        <a:xfrm>
          <a:off x="3657600" y="8953500"/>
          <a:ext cx="6629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Courier"/>
            </a:rPr>
            <a:t>$</a:t>
          </a:r>
        </a:p>
      </xdr:txBody>
    </xdr:sp>
    <xdr:clientData/>
  </xdr:twoCellAnchor>
  <xdr:twoCellAnchor>
    <xdr:from>
      <xdr:col>3</xdr:col>
      <xdr:colOff>754380</xdr:colOff>
      <xdr:row>53</xdr:row>
      <xdr:rowOff>0</xdr:rowOff>
    </xdr:from>
    <xdr:to>
      <xdr:col>4</xdr:col>
      <xdr:colOff>137160</xdr:colOff>
      <xdr:row>53</xdr:row>
      <xdr:rowOff>0</xdr:rowOff>
    </xdr:to>
    <xdr:sp macro="" textlink="">
      <xdr:nvSpPr>
        <xdr:cNvPr id="1049" name="Text Box 25"/>
        <xdr:cNvSpPr txBox="1">
          <a:spLocks noChangeArrowheads="1"/>
        </xdr:cNvSpPr>
      </xdr:nvSpPr>
      <xdr:spPr bwMode="auto">
        <a:xfrm>
          <a:off x="3657600" y="8953500"/>
          <a:ext cx="6629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Courier"/>
            </a:rPr>
            <a:t>$</a:t>
          </a:r>
        </a:p>
      </xdr:txBody>
    </xdr:sp>
    <xdr:clientData/>
  </xdr:twoCellAnchor>
  <xdr:twoCellAnchor>
    <xdr:from>
      <xdr:col>3</xdr:col>
      <xdr:colOff>731520</xdr:colOff>
      <xdr:row>53</xdr:row>
      <xdr:rowOff>0</xdr:rowOff>
    </xdr:from>
    <xdr:to>
      <xdr:col>4</xdr:col>
      <xdr:colOff>182880</xdr:colOff>
      <xdr:row>53</xdr:row>
      <xdr:rowOff>0</xdr:rowOff>
    </xdr:to>
    <xdr:sp macro="" textlink="">
      <xdr:nvSpPr>
        <xdr:cNvPr id="1050" name="Text Box 26"/>
        <xdr:cNvSpPr txBox="1">
          <a:spLocks noChangeArrowheads="1"/>
        </xdr:cNvSpPr>
      </xdr:nvSpPr>
      <xdr:spPr bwMode="auto">
        <a:xfrm>
          <a:off x="3634740" y="8953500"/>
          <a:ext cx="7315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Courier"/>
            </a:rPr>
            <a:t>$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1</xdr:col>
          <xdr:colOff>1000125</xdr:colOff>
          <xdr:row>1</xdr:row>
          <xdr:rowOff>85725</xdr:rowOff>
        </xdr:to>
        <xdr:sp macro="" textlink="">
          <xdr:nvSpPr>
            <xdr:cNvPr id="1060" name="Button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85725</xdr:rowOff>
        </xdr:from>
        <xdr:to>
          <xdr:col>1</xdr:col>
          <xdr:colOff>1000125</xdr:colOff>
          <xdr:row>3</xdr:row>
          <xdr:rowOff>123825</xdr:rowOff>
        </xdr:to>
        <xdr:sp macro="" textlink="">
          <xdr:nvSpPr>
            <xdr:cNvPr id="1061" name="Button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  <a:p>
              <a:pPr algn="ctr" rtl="0">
                <a:defRPr sz="1000"/>
              </a:pPr>
              <a:endPara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1</xdr:row>
          <xdr:rowOff>142875</xdr:rowOff>
        </xdr:from>
        <xdr:to>
          <xdr:col>7</xdr:col>
          <xdr:colOff>371475</xdr:colOff>
          <xdr:row>5</xdr:row>
          <xdr:rowOff>114300</xdr:rowOff>
        </xdr:to>
        <xdr:sp macro="" textlink="">
          <xdr:nvSpPr>
            <xdr:cNvPr id="1067" name="Button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&lt;&lt; Previous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9525</xdr:colOff>
          <xdr:row>0</xdr:row>
          <xdr:rowOff>0</xdr:rowOff>
        </xdr:from>
        <xdr:to>
          <xdr:col>7</xdr:col>
          <xdr:colOff>361950</xdr:colOff>
          <xdr:row>1</xdr:row>
          <xdr:rowOff>142875</xdr:rowOff>
        </xdr:to>
        <xdr:sp macro="" textlink="">
          <xdr:nvSpPr>
            <xdr:cNvPr id="1069" name="Button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0</xdr:col>
          <xdr:colOff>1085850</xdr:colOff>
          <xdr:row>1</xdr:row>
          <xdr:rowOff>85725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104775</xdr:rowOff>
        </xdr:from>
        <xdr:to>
          <xdr:col>0</xdr:col>
          <xdr:colOff>1095375</xdr:colOff>
          <xdr:row>3</xdr:row>
          <xdr:rowOff>0</xdr:rowOff>
        </xdr:to>
        <xdr:sp macro="" textlink="">
          <xdr:nvSpPr>
            <xdr:cNvPr id="16387" name="Butto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342900</xdr:colOff>
          <xdr:row>0</xdr:row>
          <xdr:rowOff>9525</xdr:rowOff>
        </xdr:from>
        <xdr:to>
          <xdr:col>8</xdr:col>
          <xdr:colOff>0</xdr:colOff>
          <xdr:row>1</xdr:row>
          <xdr:rowOff>104775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342900</xdr:colOff>
          <xdr:row>1</xdr:row>
          <xdr:rowOff>104775</xdr:rowOff>
        </xdr:from>
        <xdr:to>
          <xdr:col>8</xdr:col>
          <xdr:colOff>9525</xdr:colOff>
          <xdr:row>2</xdr:row>
          <xdr:rowOff>161925</xdr:rowOff>
        </xdr:to>
        <xdr:sp macro="" textlink="">
          <xdr:nvSpPr>
            <xdr:cNvPr id="16389" name="Button 5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0</xdr:col>
          <xdr:colOff>1085850</xdr:colOff>
          <xdr:row>1</xdr:row>
          <xdr:rowOff>85725</xdr:rowOff>
        </xdr:to>
        <xdr:sp macro="" textlink="">
          <xdr:nvSpPr>
            <xdr:cNvPr id="17410" name="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104775</xdr:rowOff>
        </xdr:from>
        <xdr:to>
          <xdr:col>0</xdr:col>
          <xdr:colOff>1085850</xdr:colOff>
          <xdr:row>2</xdr:row>
          <xdr:rowOff>142875</xdr:rowOff>
        </xdr:to>
        <xdr:sp macro="" textlink="">
          <xdr:nvSpPr>
            <xdr:cNvPr id="17411" name="Button 3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0</xdr:row>
          <xdr:rowOff>9525</xdr:rowOff>
        </xdr:from>
        <xdr:to>
          <xdr:col>8</xdr:col>
          <xdr:colOff>0</xdr:colOff>
          <xdr:row>1</xdr:row>
          <xdr:rowOff>104775</xdr:rowOff>
        </xdr:to>
        <xdr:sp macro="" textlink="">
          <xdr:nvSpPr>
            <xdr:cNvPr id="17412" name="Button 4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1</xdr:row>
          <xdr:rowOff>104775</xdr:rowOff>
        </xdr:from>
        <xdr:to>
          <xdr:col>7</xdr:col>
          <xdr:colOff>809625</xdr:colOff>
          <xdr:row>2</xdr:row>
          <xdr:rowOff>161925</xdr:rowOff>
        </xdr:to>
        <xdr:sp macro="" textlink="">
          <xdr:nvSpPr>
            <xdr:cNvPr id="17413" name="Button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81921" name="Button 1" hidden="1">
              <a:extLst>
                <a:ext uri="{63B3BB69-23CF-44E3-9099-C40C66FF867C}">
                  <a14:compatExt spid="_x0000_s8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81922" name="Button 2" hidden="1">
              <a:extLst>
                <a:ext uri="{63B3BB69-23CF-44E3-9099-C40C66FF867C}">
                  <a14:compatExt spid="_x0000_s8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0</xdr:row>
          <xdr:rowOff>9525</xdr:rowOff>
        </xdr:from>
        <xdr:to>
          <xdr:col>5</xdr:col>
          <xdr:colOff>133350</xdr:colOff>
          <xdr:row>1</xdr:row>
          <xdr:rowOff>104775</xdr:rowOff>
        </xdr:to>
        <xdr:sp macro="" textlink="">
          <xdr:nvSpPr>
            <xdr:cNvPr id="81923" name="Button 3" hidden="1">
              <a:extLst>
                <a:ext uri="{63B3BB69-23CF-44E3-9099-C40C66FF867C}">
                  <a14:compatExt spid="_x0000_s8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1</xdr:row>
          <xdr:rowOff>123825</xdr:rowOff>
        </xdr:from>
        <xdr:to>
          <xdr:col>5</xdr:col>
          <xdr:colOff>133350</xdr:colOff>
          <xdr:row>3</xdr:row>
          <xdr:rowOff>47625</xdr:rowOff>
        </xdr:to>
        <xdr:sp macro="" textlink="">
          <xdr:nvSpPr>
            <xdr:cNvPr id="81924" name="Button 4" hidden="1">
              <a:extLst>
                <a:ext uri="{63B3BB69-23CF-44E3-9099-C40C66FF867C}">
                  <a14:compatExt spid="_x0000_s8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0</xdr:rowOff>
        </xdr:from>
        <xdr:to>
          <xdr:col>0</xdr:col>
          <xdr:colOff>1085850</xdr:colOff>
          <xdr:row>1</xdr:row>
          <xdr:rowOff>76200</xdr:rowOff>
        </xdr:to>
        <xdr:sp macro="" textlink="">
          <xdr:nvSpPr>
            <xdr:cNvPr id="19458" name="Button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85725</xdr:rowOff>
        </xdr:from>
        <xdr:to>
          <xdr:col>0</xdr:col>
          <xdr:colOff>1085850</xdr:colOff>
          <xdr:row>2</xdr:row>
          <xdr:rowOff>152400</xdr:rowOff>
        </xdr:to>
        <xdr:sp macro="" textlink="">
          <xdr:nvSpPr>
            <xdr:cNvPr id="19459" name="Button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361950</xdr:colOff>
          <xdr:row>0</xdr:row>
          <xdr:rowOff>9525</xdr:rowOff>
        </xdr:from>
        <xdr:to>
          <xdr:col>8</xdr:col>
          <xdr:colOff>9525</xdr:colOff>
          <xdr:row>1</xdr:row>
          <xdr:rowOff>104775</xdr:rowOff>
        </xdr:to>
        <xdr:sp macro="" textlink="">
          <xdr:nvSpPr>
            <xdr:cNvPr id="19460" name="Button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371475</xdr:colOff>
          <xdr:row>1</xdr:row>
          <xdr:rowOff>104775</xdr:rowOff>
        </xdr:from>
        <xdr:to>
          <xdr:col>8</xdr:col>
          <xdr:colOff>9525</xdr:colOff>
          <xdr:row>2</xdr:row>
          <xdr:rowOff>161925</xdr:rowOff>
        </xdr:to>
        <xdr:sp macro="" textlink="">
          <xdr:nvSpPr>
            <xdr:cNvPr id="19461" name="Button 5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82945" name="Button 1" hidden="1">
              <a:extLst>
                <a:ext uri="{63B3BB69-23CF-44E3-9099-C40C66FF867C}">
                  <a14:compatExt spid="_x0000_s8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82946" name="Button 2" hidden="1">
              <a:extLst>
                <a:ext uri="{63B3BB69-23CF-44E3-9099-C40C66FF867C}">
                  <a14:compatExt spid="_x0000_s8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0</xdr:row>
          <xdr:rowOff>9525</xdr:rowOff>
        </xdr:from>
        <xdr:to>
          <xdr:col>5</xdr:col>
          <xdr:colOff>104775</xdr:colOff>
          <xdr:row>1</xdr:row>
          <xdr:rowOff>104775</xdr:rowOff>
        </xdr:to>
        <xdr:sp macro="" textlink="">
          <xdr:nvSpPr>
            <xdr:cNvPr id="82947" name="Button 3" hidden="1">
              <a:extLst>
                <a:ext uri="{63B3BB69-23CF-44E3-9099-C40C66FF867C}">
                  <a14:compatExt spid="_x0000_s8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1</xdr:row>
          <xdr:rowOff>95250</xdr:rowOff>
        </xdr:from>
        <xdr:to>
          <xdr:col>5</xdr:col>
          <xdr:colOff>104775</xdr:colOff>
          <xdr:row>3</xdr:row>
          <xdr:rowOff>28575</xdr:rowOff>
        </xdr:to>
        <xdr:sp macro="" textlink="">
          <xdr:nvSpPr>
            <xdr:cNvPr id="82948" name="Button 4" hidden="1">
              <a:extLst>
                <a:ext uri="{63B3BB69-23CF-44E3-9099-C40C66FF867C}">
                  <a14:compatExt spid="_x0000_s8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0</xdr:rowOff>
        </xdr:from>
        <xdr:to>
          <xdr:col>0</xdr:col>
          <xdr:colOff>1085850</xdr:colOff>
          <xdr:row>1</xdr:row>
          <xdr:rowOff>76200</xdr:rowOff>
        </xdr:to>
        <xdr:sp macro="" textlink="">
          <xdr:nvSpPr>
            <xdr:cNvPr id="20482" name="Button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85725</xdr:rowOff>
        </xdr:from>
        <xdr:to>
          <xdr:col>0</xdr:col>
          <xdr:colOff>1085850</xdr:colOff>
          <xdr:row>2</xdr:row>
          <xdr:rowOff>152400</xdr:rowOff>
        </xdr:to>
        <xdr:sp macro="" textlink="">
          <xdr:nvSpPr>
            <xdr:cNvPr id="20483" name="Button 3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342900</xdr:colOff>
          <xdr:row>0</xdr:row>
          <xdr:rowOff>28575</xdr:rowOff>
        </xdr:from>
        <xdr:to>
          <xdr:col>8</xdr:col>
          <xdr:colOff>0</xdr:colOff>
          <xdr:row>1</xdr:row>
          <xdr:rowOff>104775</xdr:rowOff>
        </xdr:to>
        <xdr:sp macro="" textlink="">
          <xdr:nvSpPr>
            <xdr:cNvPr id="20484" name="Button 4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342900</xdr:colOff>
          <xdr:row>1</xdr:row>
          <xdr:rowOff>104775</xdr:rowOff>
        </xdr:from>
        <xdr:to>
          <xdr:col>8</xdr:col>
          <xdr:colOff>0</xdr:colOff>
          <xdr:row>2</xdr:row>
          <xdr:rowOff>180975</xdr:rowOff>
        </xdr:to>
        <xdr:sp macro="" textlink="">
          <xdr:nvSpPr>
            <xdr:cNvPr id="20485" name="Button 5" hidden="1">
              <a:extLst>
                <a:ext uri="{63B3BB69-23CF-44E3-9099-C40C66FF867C}">
                  <a14:compatExt spid="_x0000_s2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83969" name="Button 1" hidden="1">
              <a:extLst>
                <a:ext uri="{63B3BB69-23CF-44E3-9099-C40C66FF867C}">
                  <a14:compatExt spid="_x0000_s83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83970" name="Button 2" hidden="1">
              <a:extLst>
                <a:ext uri="{63B3BB69-23CF-44E3-9099-C40C66FF867C}">
                  <a14:compatExt spid="_x0000_s83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0</xdr:row>
          <xdr:rowOff>9525</xdr:rowOff>
        </xdr:from>
        <xdr:to>
          <xdr:col>5</xdr:col>
          <xdr:colOff>104775</xdr:colOff>
          <xdr:row>1</xdr:row>
          <xdr:rowOff>95250</xdr:rowOff>
        </xdr:to>
        <xdr:sp macro="" textlink="">
          <xdr:nvSpPr>
            <xdr:cNvPr id="83971" name="Button 3" hidden="1">
              <a:extLst>
                <a:ext uri="{63B3BB69-23CF-44E3-9099-C40C66FF867C}">
                  <a14:compatExt spid="_x0000_s83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1</xdr:row>
          <xdr:rowOff>104775</xdr:rowOff>
        </xdr:from>
        <xdr:to>
          <xdr:col>5</xdr:col>
          <xdr:colOff>133350</xdr:colOff>
          <xdr:row>3</xdr:row>
          <xdr:rowOff>47625</xdr:rowOff>
        </xdr:to>
        <xdr:sp macro="" textlink="">
          <xdr:nvSpPr>
            <xdr:cNvPr id="83972" name="Button 4" hidden="1">
              <a:extLst>
                <a:ext uri="{63B3BB69-23CF-44E3-9099-C40C66FF867C}">
                  <a14:compatExt spid="_x0000_s83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9525</xdr:rowOff>
        </xdr:from>
        <xdr:to>
          <xdr:col>0</xdr:col>
          <xdr:colOff>1085850</xdr:colOff>
          <xdr:row>1</xdr:row>
          <xdr:rowOff>85725</xdr:rowOff>
        </xdr:to>
        <xdr:sp macro="" textlink="">
          <xdr:nvSpPr>
            <xdr:cNvPr id="23554" name="Button 2" hidden="1">
              <a:extLst>
                <a:ext uri="{63B3BB69-23CF-44E3-9099-C40C66FF867C}">
                  <a14:compatExt spid="_x0000_s2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104775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23555" name="Button 3" hidden="1">
              <a:extLst>
                <a:ext uri="{63B3BB69-23CF-44E3-9099-C40C66FF867C}">
                  <a14:compatExt spid="_x0000_s23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342900</xdr:colOff>
          <xdr:row>0</xdr:row>
          <xdr:rowOff>9525</xdr:rowOff>
        </xdr:from>
        <xdr:to>
          <xdr:col>8</xdr:col>
          <xdr:colOff>9525</xdr:colOff>
          <xdr:row>1</xdr:row>
          <xdr:rowOff>104775</xdr:rowOff>
        </xdr:to>
        <xdr:sp macro="" textlink="">
          <xdr:nvSpPr>
            <xdr:cNvPr id="23556" name="Button 4" hidden="1">
              <a:extLst>
                <a:ext uri="{63B3BB69-23CF-44E3-9099-C40C66FF867C}">
                  <a14:compatExt spid="_x0000_s23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342900</xdr:colOff>
          <xdr:row>1</xdr:row>
          <xdr:rowOff>104775</xdr:rowOff>
        </xdr:from>
        <xdr:to>
          <xdr:col>8</xdr:col>
          <xdr:colOff>0</xdr:colOff>
          <xdr:row>2</xdr:row>
          <xdr:rowOff>180975</xdr:rowOff>
        </xdr:to>
        <xdr:sp macro="" textlink="">
          <xdr:nvSpPr>
            <xdr:cNvPr id="23557" name="Button 5" hidden="1">
              <a:extLst>
                <a:ext uri="{63B3BB69-23CF-44E3-9099-C40C66FF867C}">
                  <a14:compatExt spid="_x0000_s23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84993" name="Button 1" hidden="1">
              <a:extLst>
                <a:ext uri="{63B3BB69-23CF-44E3-9099-C40C66FF867C}">
                  <a14:compatExt spid="_x0000_s84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84994" name="Button 2" hidden="1">
              <a:extLst>
                <a:ext uri="{63B3BB69-23CF-44E3-9099-C40C66FF867C}">
                  <a14:compatExt spid="_x0000_s84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9525</xdr:rowOff>
        </xdr:from>
        <xdr:to>
          <xdr:col>5</xdr:col>
          <xdr:colOff>104775</xdr:colOff>
          <xdr:row>1</xdr:row>
          <xdr:rowOff>104775</xdr:rowOff>
        </xdr:to>
        <xdr:sp macro="" textlink="">
          <xdr:nvSpPr>
            <xdr:cNvPr id="84995" name="Button 3" hidden="1">
              <a:extLst>
                <a:ext uri="{63B3BB69-23CF-44E3-9099-C40C66FF867C}">
                  <a14:compatExt spid="_x0000_s84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1</xdr:row>
          <xdr:rowOff>104775</xdr:rowOff>
        </xdr:from>
        <xdr:to>
          <xdr:col>5</xdr:col>
          <xdr:colOff>104775</xdr:colOff>
          <xdr:row>3</xdr:row>
          <xdr:rowOff>66675</xdr:rowOff>
        </xdr:to>
        <xdr:sp macro="" textlink="">
          <xdr:nvSpPr>
            <xdr:cNvPr id="84996" name="Button 4" hidden="1">
              <a:extLst>
                <a:ext uri="{63B3BB69-23CF-44E3-9099-C40C66FF867C}">
                  <a14:compatExt spid="_x0000_s84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0</xdr:col>
          <xdr:colOff>1085850</xdr:colOff>
          <xdr:row>1</xdr:row>
          <xdr:rowOff>85725</xdr:rowOff>
        </xdr:to>
        <xdr:sp macro="" textlink="">
          <xdr:nvSpPr>
            <xdr:cNvPr id="24578" name="Button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85725</xdr:rowOff>
        </xdr:from>
        <xdr:to>
          <xdr:col>0</xdr:col>
          <xdr:colOff>1085850</xdr:colOff>
          <xdr:row>2</xdr:row>
          <xdr:rowOff>142875</xdr:rowOff>
        </xdr:to>
        <xdr:sp macro="" textlink="">
          <xdr:nvSpPr>
            <xdr:cNvPr id="24579" name="Button 3" hidden="1">
              <a:extLst>
                <a:ext uri="{63B3BB69-23CF-44E3-9099-C40C66FF867C}">
                  <a14:compatExt spid="_x0000_s24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0</xdr:row>
          <xdr:rowOff>9525</xdr:rowOff>
        </xdr:from>
        <xdr:to>
          <xdr:col>8</xdr:col>
          <xdr:colOff>0</xdr:colOff>
          <xdr:row>1</xdr:row>
          <xdr:rowOff>104775</xdr:rowOff>
        </xdr:to>
        <xdr:sp macro="" textlink="">
          <xdr:nvSpPr>
            <xdr:cNvPr id="24580" name="Button 4" hidden="1">
              <a:extLst>
                <a:ext uri="{63B3BB69-23CF-44E3-9099-C40C66FF867C}">
                  <a14:compatExt spid="_x0000_s24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1</xdr:row>
          <xdr:rowOff>104775</xdr:rowOff>
        </xdr:from>
        <xdr:to>
          <xdr:col>8</xdr:col>
          <xdr:colOff>0</xdr:colOff>
          <xdr:row>2</xdr:row>
          <xdr:rowOff>161925</xdr:rowOff>
        </xdr:to>
        <xdr:sp macro="" textlink="">
          <xdr:nvSpPr>
            <xdr:cNvPr id="24581" name="Button 5" hidden="1">
              <a:extLst>
                <a:ext uri="{63B3BB69-23CF-44E3-9099-C40C66FF867C}">
                  <a14:compatExt spid="_x0000_s24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114300</xdr:colOff>
          <xdr:row>0</xdr:row>
          <xdr:rowOff>152400</xdr:rowOff>
        </xdr:from>
        <xdr:to>
          <xdr:col>9</xdr:col>
          <xdr:colOff>542925</xdr:colOff>
          <xdr:row>1</xdr:row>
          <xdr:rowOff>114300</xdr:rowOff>
        </xdr:to>
        <xdr:sp macro="" textlink="">
          <xdr:nvSpPr>
            <xdr:cNvPr id="62466" name="Button 2" hidden="1">
              <a:extLst>
                <a:ext uri="{63B3BB69-23CF-44E3-9099-C40C66FF867C}">
                  <a14:compatExt spid="_x0000_s6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Previous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114300</xdr:colOff>
          <xdr:row>0</xdr:row>
          <xdr:rowOff>0</xdr:rowOff>
        </xdr:from>
        <xdr:to>
          <xdr:col>9</xdr:col>
          <xdr:colOff>542925</xdr:colOff>
          <xdr:row>0</xdr:row>
          <xdr:rowOff>152400</xdr:rowOff>
        </xdr:to>
        <xdr:sp macro="" textlink="">
          <xdr:nvSpPr>
            <xdr:cNvPr id="62467" name="Button 3" hidden="1">
              <a:extLst>
                <a:ext uri="{63B3BB69-23CF-44E3-9099-C40C66FF867C}">
                  <a14:compatExt spid="_x0000_s6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123825</xdr:colOff>
          <xdr:row>1</xdr:row>
          <xdr:rowOff>57150</xdr:rowOff>
        </xdr:to>
        <xdr:sp macro="" textlink="">
          <xdr:nvSpPr>
            <xdr:cNvPr id="62474" name="Button 10" hidden="1">
              <a:extLst>
                <a:ext uri="{63B3BB69-23CF-44E3-9099-C40C66FF867C}">
                  <a14:compatExt spid="_x0000_s6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57150</xdr:rowOff>
        </xdr:from>
        <xdr:to>
          <xdr:col>1</xdr:col>
          <xdr:colOff>123825</xdr:colOff>
          <xdr:row>3</xdr:row>
          <xdr:rowOff>152400</xdr:rowOff>
        </xdr:to>
        <xdr:sp macro="" textlink="">
          <xdr:nvSpPr>
            <xdr:cNvPr id="62475" name="Button 11" hidden="1">
              <a:extLst>
                <a:ext uri="{63B3BB69-23CF-44E3-9099-C40C66FF867C}">
                  <a14:compatExt spid="_x0000_s6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4</xdr:col>
          <xdr:colOff>333375</xdr:colOff>
          <xdr:row>1</xdr:row>
          <xdr:rowOff>57150</xdr:rowOff>
        </xdr:to>
        <xdr:sp macro="" textlink="">
          <xdr:nvSpPr>
            <xdr:cNvPr id="62477" name="Button 13" hidden="1">
              <a:extLst>
                <a:ext uri="{63B3BB69-23CF-44E3-9099-C40C66FF867C}">
                  <a14:compatExt spid="_x0000_s6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</xdr:row>
          <xdr:rowOff>57150</xdr:rowOff>
        </xdr:from>
        <xdr:to>
          <xdr:col>4</xdr:col>
          <xdr:colOff>333375</xdr:colOff>
          <xdr:row>3</xdr:row>
          <xdr:rowOff>152400</xdr:rowOff>
        </xdr:to>
        <xdr:sp macro="" textlink="">
          <xdr:nvSpPr>
            <xdr:cNvPr id="62478" name="Button 14" hidden="1">
              <a:extLst>
                <a:ext uri="{63B3BB69-23CF-44E3-9099-C40C66FF867C}">
                  <a14:compatExt spid="_x0000_s6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88065" name="Button 1" hidden="1">
              <a:extLst>
                <a:ext uri="{63B3BB69-23CF-44E3-9099-C40C66FF867C}">
                  <a14:compatExt spid="_x0000_s88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88066" name="Button 2" hidden="1">
              <a:extLst>
                <a:ext uri="{63B3BB69-23CF-44E3-9099-C40C66FF867C}">
                  <a14:compatExt spid="_x0000_s88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104775</xdr:colOff>
          <xdr:row>0</xdr:row>
          <xdr:rowOff>9525</xdr:rowOff>
        </xdr:from>
        <xdr:to>
          <xdr:col>5</xdr:col>
          <xdr:colOff>133350</xdr:colOff>
          <xdr:row>1</xdr:row>
          <xdr:rowOff>104775</xdr:rowOff>
        </xdr:to>
        <xdr:sp macro="" textlink="">
          <xdr:nvSpPr>
            <xdr:cNvPr id="88067" name="Button 3" hidden="1">
              <a:extLst>
                <a:ext uri="{63B3BB69-23CF-44E3-9099-C40C66FF867C}">
                  <a14:compatExt spid="_x0000_s88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104775</xdr:colOff>
          <xdr:row>1</xdr:row>
          <xdr:rowOff>104775</xdr:rowOff>
        </xdr:from>
        <xdr:to>
          <xdr:col>5</xdr:col>
          <xdr:colOff>133350</xdr:colOff>
          <xdr:row>3</xdr:row>
          <xdr:rowOff>66675</xdr:rowOff>
        </xdr:to>
        <xdr:sp macro="" textlink="">
          <xdr:nvSpPr>
            <xdr:cNvPr id="88068" name="Button 4" hidden="1">
              <a:extLst>
                <a:ext uri="{63B3BB69-23CF-44E3-9099-C40C66FF867C}">
                  <a14:compatExt spid="_x0000_s88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0</xdr:col>
          <xdr:colOff>1085850</xdr:colOff>
          <xdr:row>1</xdr:row>
          <xdr:rowOff>85725</xdr:rowOff>
        </xdr:to>
        <xdr:sp macro="" textlink="">
          <xdr:nvSpPr>
            <xdr:cNvPr id="25602" name="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85725</xdr:rowOff>
        </xdr:from>
        <xdr:to>
          <xdr:col>0</xdr:col>
          <xdr:colOff>1085850</xdr:colOff>
          <xdr:row>2</xdr:row>
          <xdr:rowOff>123825</xdr:rowOff>
        </xdr:to>
        <xdr:sp macro="" textlink="">
          <xdr:nvSpPr>
            <xdr:cNvPr id="25603" name="Button 3" hidden="1">
              <a:extLst>
                <a:ext uri="{63B3BB69-23CF-44E3-9099-C40C66FF867C}">
                  <a14:compatExt spid="_x0000_s25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0</xdr:row>
          <xdr:rowOff>9525</xdr:rowOff>
        </xdr:from>
        <xdr:to>
          <xdr:col>8</xdr:col>
          <xdr:colOff>0</xdr:colOff>
          <xdr:row>1</xdr:row>
          <xdr:rowOff>104775</xdr:rowOff>
        </xdr:to>
        <xdr:sp macro="" textlink="">
          <xdr:nvSpPr>
            <xdr:cNvPr id="25604" name="Button 4" hidden="1">
              <a:extLst>
                <a:ext uri="{63B3BB69-23CF-44E3-9099-C40C66FF867C}">
                  <a14:compatExt spid="_x0000_s25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1</xdr:row>
          <xdr:rowOff>104775</xdr:rowOff>
        </xdr:from>
        <xdr:to>
          <xdr:col>8</xdr:col>
          <xdr:colOff>0</xdr:colOff>
          <xdr:row>2</xdr:row>
          <xdr:rowOff>161925</xdr:rowOff>
        </xdr:to>
        <xdr:sp macro="" textlink="">
          <xdr:nvSpPr>
            <xdr:cNvPr id="25605" name="Button 5" hidden="1">
              <a:extLst>
                <a:ext uri="{63B3BB69-23CF-44E3-9099-C40C66FF867C}">
                  <a14:compatExt spid="_x0000_s25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87041" name="Button 1" hidden="1">
              <a:extLst>
                <a:ext uri="{63B3BB69-23CF-44E3-9099-C40C66FF867C}">
                  <a14:compatExt spid="_x0000_s87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87042" name="Button 2" hidden="1">
              <a:extLst>
                <a:ext uri="{63B3BB69-23CF-44E3-9099-C40C66FF867C}">
                  <a14:compatExt spid="_x0000_s87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0</xdr:row>
          <xdr:rowOff>9525</xdr:rowOff>
        </xdr:from>
        <xdr:to>
          <xdr:col>5</xdr:col>
          <xdr:colOff>104775</xdr:colOff>
          <xdr:row>1</xdr:row>
          <xdr:rowOff>95250</xdr:rowOff>
        </xdr:to>
        <xdr:sp macro="" textlink="">
          <xdr:nvSpPr>
            <xdr:cNvPr id="87043" name="Button 3" hidden="1">
              <a:extLst>
                <a:ext uri="{63B3BB69-23CF-44E3-9099-C40C66FF867C}">
                  <a14:compatExt spid="_x0000_s87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1</xdr:row>
          <xdr:rowOff>104775</xdr:rowOff>
        </xdr:from>
        <xdr:to>
          <xdr:col>5</xdr:col>
          <xdr:colOff>133350</xdr:colOff>
          <xdr:row>3</xdr:row>
          <xdr:rowOff>66675</xdr:rowOff>
        </xdr:to>
        <xdr:sp macro="" textlink="">
          <xdr:nvSpPr>
            <xdr:cNvPr id="87044" name="Button 4" hidden="1">
              <a:extLst>
                <a:ext uri="{63B3BB69-23CF-44E3-9099-C40C66FF867C}">
                  <a14:compatExt spid="_x0000_s87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9525</xdr:rowOff>
        </xdr:from>
        <xdr:to>
          <xdr:col>0</xdr:col>
          <xdr:colOff>1085850</xdr:colOff>
          <xdr:row>1</xdr:row>
          <xdr:rowOff>85725</xdr:rowOff>
        </xdr:to>
        <xdr:sp macro="" textlink="">
          <xdr:nvSpPr>
            <xdr:cNvPr id="26626" name="Button 2" hidden="1">
              <a:extLst>
                <a:ext uri="{63B3BB69-23CF-44E3-9099-C40C66FF867C}">
                  <a14:compatExt spid="_x0000_s26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85725</xdr:rowOff>
        </xdr:from>
        <xdr:to>
          <xdr:col>0</xdr:col>
          <xdr:colOff>1085850</xdr:colOff>
          <xdr:row>2</xdr:row>
          <xdr:rowOff>142875</xdr:rowOff>
        </xdr:to>
        <xdr:sp macro="" textlink="">
          <xdr:nvSpPr>
            <xdr:cNvPr id="26627" name="Button 3" hidden="1">
              <a:extLst>
                <a:ext uri="{63B3BB69-23CF-44E3-9099-C40C66FF867C}">
                  <a14:compatExt spid="_x0000_s26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0</xdr:row>
          <xdr:rowOff>9525</xdr:rowOff>
        </xdr:from>
        <xdr:to>
          <xdr:col>8</xdr:col>
          <xdr:colOff>0</xdr:colOff>
          <xdr:row>1</xdr:row>
          <xdr:rowOff>104775</xdr:rowOff>
        </xdr:to>
        <xdr:sp macro="" textlink="">
          <xdr:nvSpPr>
            <xdr:cNvPr id="26628" name="Button 4" hidden="1">
              <a:extLst>
                <a:ext uri="{63B3BB69-23CF-44E3-9099-C40C66FF867C}">
                  <a14:compatExt spid="_x0000_s26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1</xdr:row>
          <xdr:rowOff>104775</xdr:rowOff>
        </xdr:from>
        <xdr:to>
          <xdr:col>7</xdr:col>
          <xdr:colOff>809625</xdr:colOff>
          <xdr:row>2</xdr:row>
          <xdr:rowOff>180975</xdr:rowOff>
        </xdr:to>
        <xdr:sp macro="" textlink="">
          <xdr:nvSpPr>
            <xdr:cNvPr id="26629" name="Button 5" hidden="1">
              <a:extLst>
                <a:ext uri="{63B3BB69-23CF-44E3-9099-C40C66FF867C}">
                  <a14:compatExt spid="_x0000_s26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86017" name="Button 1" hidden="1">
              <a:extLst>
                <a:ext uri="{63B3BB69-23CF-44E3-9099-C40C66FF867C}">
                  <a14:compatExt spid="_x0000_s86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86018" name="Button 2" hidden="1">
              <a:extLst>
                <a:ext uri="{63B3BB69-23CF-44E3-9099-C40C66FF867C}">
                  <a14:compatExt spid="_x0000_s86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0</xdr:row>
          <xdr:rowOff>9525</xdr:rowOff>
        </xdr:from>
        <xdr:to>
          <xdr:col>5</xdr:col>
          <xdr:colOff>104775</xdr:colOff>
          <xdr:row>1</xdr:row>
          <xdr:rowOff>104775</xdr:rowOff>
        </xdr:to>
        <xdr:sp macro="" textlink="">
          <xdr:nvSpPr>
            <xdr:cNvPr id="86019" name="Button 3" hidden="1">
              <a:extLst>
                <a:ext uri="{63B3BB69-23CF-44E3-9099-C40C66FF867C}">
                  <a14:compatExt spid="_x0000_s86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1</xdr:row>
          <xdr:rowOff>104775</xdr:rowOff>
        </xdr:from>
        <xdr:to>
          <xdr:col>5</xdr:col>
          <xdr:colOff>104775</xdr:colOff>
          <xdr:row>3</xdr:row>
          <xdr:rowOff>38100</xdr:rowOff>
        </xdr:to>
        <xdr:sp macro="" textlink="">
          <xdr:nvSpPr>
            <xdr:cNvPr id="86020" name="Button 4" hidden="1">
              <a:extLst>
                <a:ext uri="{63B3BB69-23CF-44E3-9099-C40C66FF867C}">
                  <a14:compatExt spid="_x0000_s86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0</xdr:rowOff>
        </xdr:from>
        <xdr:to>
          <xdr:col>0</xdr:col>
          <xdr:colOff>1085850</xdr:colOff>
          <xdr:row>1</xdr:row>
          <xdr:rowOff>76200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76200</xdr:rowOff>
        </xdr:from>
        <xdr:to>
          <xdr:col>0</xdr:col>
          <xdr:colOff>1085850</xdr:colOff>
          <xdr:row>2</xdr:row>
          <xdr:rowOff>123825</xdr:rowOff>
        </xdr:to>
        <xdr:sp macro="" textlink="">
          <xdr:nvSpPr>
            <xdr:cNvPr id="27651" name="Button 3" hidden="1">
              <a:extLst>
                <a:ext uri="{63B3BB69-23CF-44E3-9099-C40C66FF867C}">
                  <a14:compatExt spid="_x0000_s2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0</xdr:row>
          <xdr:rowOff>9525</xdr:rowOff>
        </xdr:from>
        <xdr:to>
          <xdr:col>7</xdr:col>
          <xdr:colOff>809625</xdr:colOff>
          <xdr:row>1</xdr:row>
          <xdr:rowOff>104775</xdr:rowOff>
        </xdr:to>
        <xdr:sp macro="" textlink="">
          <xdr:nvSpPr>
            <xdr:cNvPr id="27652" name="Button 4" hidden="1">
              <a:extLst>
                <a:ext uri="{63B3BB69-23CF-44E3-9099-C40C66FF867C}">
                  <a14:compatExt spid="_x0000_s27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1</xdr:row>
          <xdr:rowOff>104775</xdr:rowOff>
        </xdr:from>
        <xdr:to>
          <xdr:col>7</xdr:col>
          <xdr:colOff>809625</xdr:colOff>
          <xdr:row>2</xdr:row>
          <xdr:rowOff>161925</xdr:rowOff>
        </xdr:to>
        <xdr:sp macro="" textlink="">
          <xdr:nvSpPr>
            <xdr:cNvPr id="27653" name="Button 5" hidden="1">
              <a:extLst>
                <a:ext uri="{63B3BB69-23CF-44E3-9099-C40C66FF867C}">
                  <a14:compatExt spid="_x0000_s27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89089" name="Button 1" hidden="1">
              <a:extLst>
                <a:ext uri="{63B3BB69-23CF-44E3-9099-C40C66FF867C}">
                  <a14:compatExt spid="_x0000_s89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89090" name="Button 2" hidden="1">
              <a:extLst>
                <a:ext uri="{63B3BB69-23CF-44E3-9099-C40C66FF867C}">
                  <a14:compatExt spid="_x0000_s89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9525</xdr:rowOff>
        </xdr:from>
        <xdr:to>
          <xdr:col>5</xdr:col>
          <xdr:colOff>95250</xdr:colOff>
          <xdr:row>1</xdr:row>
          <xdr:rowOff>104775</xdr:rowOff>
        </xdr:to>
        <xdr:sp macro="" textlink="">
          <xdr:nvSpPr>
            <xdr:cNvPr id="89091" name="Button 3" hidden="1">
              <a:extLst>
                <a:ext uri="{63B3BB69-23CF-44E3-9099-C40C66FF867C}">
                  <a14:compatExt spid="_x0000_s89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1</xdr:row>
          <xdr:rowOff>123825</xdr:rowOff>
        </xdr:from>
        <xdr:to>
          <xdr:col>5</xdr:col>
          <xdr:colOff>104775</xdr:colOff>
          <xdr:row>3</xdr:row>
          <xdr:rowOff>47625</xdr:rowOff>
        </xdr:to>
        <xdr:sp macro="" textlink="">
          <xdr:nvSpPr>
            <xdr:cNvPr id="89092" name="Button 4" hidden="1">
              <a:extLst>
                <a:ext uri="{63B3BB69-23CF-44E3-9099-C40C66FF867C}">
                  <a14:compatExt spid="_x0000_s89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0</xdr:col>
          <xdr:colOff>1085850</xdr:colOff>
          <xdr:row>1</xdr:row>
          <xdr:rowOff>85725</xdr:rowOff>
        </xdr:to>
        <xdr:sp macro="" textlink="">
          <xdr:nvSpPr>
            <xdr:cNvPr id="28674" name="Button 2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85725</xdr:rowOff>
        </xdr:from>
        <xdr:to>
          <xdr:col>0</xdr:col>
          <xdr:colOff>1085850</xdr:colOff>
          <xdr:row>2</xdr:row>
          <xdr:rowOff>142875</xdr:rowOff>
        </xdr:to>
        <xdr:sp macro="" textlink="">
          <xdr:nvSpPr>
            <xdr:cNvPr id="28675" name="Button 3" hidden="1">
              <a:extLst>
                <a:ext uri="{63B3BB69-23CF-44E3-9099-C40C66FF867C}">
                  <a14:compatExt spid="_x0000_s28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0</xdr:row>
          <xdr:rowOff>0</xdr:rowOff>
        </xdr:from>
        <xdr:to>
          <xdr:col>8</xdr:col>
          <xdr:colOff>0</xdr:colOff>
          <xdr:row>1</xdr:row>
          <xdr:rowOff>85725</xdr:rowOff>
        </xdr:to>
        <xdr:sp macro="" textlink="">
          <xdr:nvSpPr>
            <xdr:cNvPr id="28676" name="Button 4" hidden="1">
              <a:extLst>
                <a:ext uri="{63B3BB69-23CF-44E3-9099-C40C66FF867C}">
                  <a14:compatExt spid="_x0000_s28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1</xdr:row>
          <xdr:rowOff>104775</xdr:rowOff>
        </xdr:from>
        <xdr:to>
          <xdr:col>8</xdr:col>
          <xdr:colOff>0</xdr:colOff>
          <xdr:row>2</xdr:row>
          <xdr:rowOff>161925</xdr:rowOff>
        </xdr:to>
        <xdr:sp macro="" textlink="">
          <xdr:nvSpPr>
            <xdr:cNvPr id="28677" name="Button 5" hidden="1">
              <a:extLst>
                <a:ext uri="{63B3BB69-23CF-44E3-9099-C40C66FF867C}">
                  <a14:compatExt spid="_x0000_s28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90113" name="Button 1" hidden="1">
              <a:extLst>
                <a:ext uri="{63B3BB69-23CF-44E3-9099-C40C66FF867C}">
                  <a14:compatExt spid="_x0000_s90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90114" name="Button 2" hidden="1">
              <a:extLst>
                <a:ext uri="{63B3BB69-23CF-44E3-9099-C40C66FF867C}">
                  <a14:compatExt spid="_x0000_s90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0</xdr:row>
          <xdr:rowOff>9525</xdr:rowOff>
        </xdr:from>
        <xdr:to>
          <xdr:col>5</xdr:col>
          <xdr:colOff>133350</xdr:colOff>
          <xdr:row>1</xdr:row>
          <xdr:rowOff>104775</xdr:rowOff>
        </xdr:to>
        <xdr:sp macro="" textlink="">
          <xdr:nvSpPr>
            <xdr:cNvPr id="90115" name="Button 3" hidden="1">
              <a:extLst>
                <a:ext uri="{63B3BB69-23CF-44E3-9099-C40C66FF867C}">
                  <a14:compatExt spid="_x0000_s90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1</xdr:row>
          <xdr:rowOff>95250</xdr:rowOff>
        </xdr:from>
        <xdr:to>
          <xdr:col>5</xdr:col>
          <xdr:colOff>133350</xdr:colOff>
          <xdr:row>3</xdr:row>
          <xdr:rowOff>47625</xdr:rowOff>
        </xdr:to>
        <xdr:sp macro="" textlink="">
          <xdr:nvSpPr>
            <xdr:cNvPr id="90116" name="Button 4" hidden="1">
              <a:extLst>
                <a:ext uri="{63B3BB69-23CF-44E3-9099-C40C66FF867C}">
                  <a14:compatExt spid="_x0000_s90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0</xdr:col>
          <xdr:colOff>1085850</xdr:colOff>
          <xdr:row>1</xdr:row>
          <xdr:rowOff>85725</xdr:rowOff>
        </xdr:to>
        <xdr:sp macro="" textlink="">
          <xdr:nvSpPr>
            <xdr:cNvPr id="29698" name="Button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85725</xdr:rowOff>
        </xdr:from>
        <xdr:to>
          <xdr:col>0</xdr:col>
          <xdr:colOff>1095375</xdr:colOff>
          <xdr:row>2</xdr:row>
          <xdr:rowOff>142875</xdr:rowOff>
        </xdr:to>
        <xdr:sp macro="" textlink="">
          <xdr:nvSpPr>
            <xdr:cNvPr id="29699" name="Button 3" hidden="1">
              <a:extLst>
                <a:ext uri="{63B3BB69-23CF-44E3-9099-C40C66FF867C}">
                  <a14:compatExt spid="_x0000_s29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0</xdr:row>
          <xdr:rowOff>9525</xdr:rowOff>
        </xdr:from>
        <xdr:to>
          <xdr:col>8</xdr:col>
          <xdr:colOff>0</xdr:colOff>
          <xdr:row>1</xdr:row>
          <xdr:rowOff>104775</xdr:rowOff>
        </xdr:to>
        <xdr:sp macro="" textlink="">
          <xdr:nvSpPr>
            <xdr:cNvPr id="29700" name="Button 4" hidden="1">
              <a:extLst>
                <a:ext uri="{63B3BB69-23CF-44E3-9099-C40C66FF867C}">
                  <a14:compatExt spid="_x0000_s29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1</xdr:row>
          <xdr:rowOff>104775</xdr:rowOff>
        </xdr:from>
        <xdr:to>
          <xdr:col>7</xdr:col>
          <xdr:colOff>809625</xdr:colOff>
          <xdr:row>2</xdr:row>
          <xdr:rowOff>161925</xdr:rowOff>
        </xdr:to>
        <xdr:sp macro="" textlink="">
          <xdr:nvSpPr>
            <xdr:cNvPr id="29701" name="Button 5" hidden="1">
              <a:extLst>
                <a:ext uri="{63B3BB69-23CF-44E3-9099-C40C66FF867C}">
                  <a14:compatExt spid="_x0000_s29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95250</xdr:colOff>
          <xdr:row>1</xdr:row>
          <xdr:rowOff>0</xdr:rowOff>
        </xdr:from>
        <xdr:to>
          <xdr:col>3</xdr:col>
          <xdr:colOff>647700</xdr:colOff>
          <xdr:row>1</xdr:row>
          <xdr:rowOff>133350</xdr:rowOff>
        </xdr:to>
        <xdr:sp macro="" textlink="">
          <xdr:nvSpPr>
            <xdr:cNvPr id="3354" name="Button 282" hidden="1">
              <a:extLst>
                <a:ext uri="{63B3BB69-23CF-44E3-9099-C40C66FF867C}">
                  <a14:compatExt spid="_x0000_s3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Previous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95250</xdr:colOff>
          <xdr:row>0</xdr:row>
          <xdr:rowOff>0</xdr:rowOff>
        </xdr:from>
        <xdr:to>
          <xdr:col>3</xdr:col>
          <xdr:colOff>638175</xdr:colOff>
          <xdr:row>1</xdr:row>
          <xdr:rowOff>19050</xdr:rowOff>
        </xdr:to>
        <xdr:sp macro="" textlink="">
          <xdr:nvSpPr>
            <xdr:cNvPr id="3357" name="Button 285" hidden="1">
              <a:extLst>
                <a:ext uri="{63B3BB69-23CF-44E3-9099-C40C66FF867C}">
                  <a14:compatExt spid="_x0000_s3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504825</xdr:colOff>
          <xdr:row>1</xdr:row>
          <xdr:rowOff>0</xdr:rowOff>
        </xdr:from>
        <xdr:to>
          <xdr:col>12</xdr:col>
          <xdr:colOff>676275</xdr:colOff>
          <xdr:row>1</xdr:row>
          <xdr:rowOff>123825</xdr:rowOff>
        </xdr:to>
        <xdr:sp macro="" textlink="">
          <xdr:nvSpPr>
            <xdr:cNvPr id="3358" name="Button 286" hidden="1">
              <a:extLst>
                <a:ext uri="{63B3BB69-23CF-44E3-9099-C40C66FF867C}">
                  <a14:compatExt spid="_x0000_s3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Previous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495300</xdr:colOff>
          <xdr:row>0</xdr:row>
          <xdr:rowOff>0</xdr:rowOff>
        </xdr:from>
        <xdr:to>
          <xdr:col>12</xdr:col>
          <xdr:colOff>666750</xdr:colOff>
          <xdr:row>1</xdr:row>
          <xdr:rowOff>19050</xdr:rowOff>
        </xdr:to>
        <xdr:sp macro="" textlink="">
          <xdr:nvSpPr>
            <xdr:cNvPr id="3359" name="Button 287" hidden="1">
              <a:extLst>
                <a:ext uri="{63B3BB69-23CF-44E3-9099-C40C66FF867C}">
                  <a14:compatExt spid="_x0000_s3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400050</xdr:colOff>
          <xdr:row>1</xdr:row>
          <xdr:rowOff>19050</xdr:rowOff>
        </xdr:to>
        <xdr:sp macro="" textlink="">
          <xdr:nvSpPr>
            <xdr:cNvPr id="3361" name="Button 289" hidden="1">
              <a:extLst>
                <a:ext uri="{63B3BB69-23CF-44E3-9099-C40C66FF867C}">
                  <a14:compatExt spid="_x0000_s3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28575</xdr:rowOff>
        </xdr:from>
        <xdr:to>
          <xdr:col>1</xdr:col>
          <xdr:colOff>400050</xdr:colOff>
          <xdr:row>2</xdr:row>
          <xdr:rowOff>0</xdr:rowOff>
        </xdr:to>
        <xdr:sp macro="" textlink="">
          <xdr:nvSpPr>
            <xdr:cNvPr id="3363" name="Button 291" hidden="1">
              <a:extLst>
                <a:ext uri="{63B3BB69-23CF-44E3-9099-C40C66FF867C}">
                  <a14:compatExt spid="_x0000_s3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152400</xdr:colOff>
          <xdr:row>0</xdr:row>
          <xdr:rowOff>0</xdr:rowOff>
        </xdr:from>
        <xdr:to>
          <xdr:col>12</xdr:col>
          <xdr:colOff>0</xdr:colOff>
          <xdr:row>1</xdr:row>
          <xdr:rowOff>19050</xdr:rowOff>
        </xdr:to>
        <xdr:sp macro="" textlink="">
          <xdr:nvSpPr>
            <xdr:cNvPr id="3364" name="Button 292" hidden="1">
              <a:extLst>
                <a:ext uri="{63B3BB69-23CF-44E3-9099-C40C66FF867C}">
                  <a14:compatExt spid="_x0000_s3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91137" name="Button 1" hidden="1">
              <a:extLst>
                <a:ext uri="{63B3BB69-23CF-44E3-9099-C40C66FF867C}">
                  <a14:compatExt spid="_x0000_s91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91138" name="Button 2" hidden="1">
              <a:extLst>
                <a:ext uri="{63B3BB69-23CF-44E3-9099-C40C66FF867C}">
                  <a14:compatExt spid="_x0000_s91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0</xdr:row>
          <xdr:rowOff>0</xdr:rowOff>
        </xdr:from>
        <xdr:to>
          <xdr:col>5</xdr:col>
          <xdr:colOff>104775</xdr:colOff>
          <xdr:row>1</xdr:row>
          <xdr:rowOff>95250</xdr:rowOff>
        </xdr:to>
        <xdr:sp macro="" textlink="">
          <xdr:nvSpPr>
            <xdr:cNvPr id="91139" name="Button 3" hidden="1">
              <a:extLst>
                <a:ext uri="{63B3BB69-23CF-44E3-9099-C40C66FF867C}">
                  <a14:compatExt spid="_x0000_s91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1</xdr:row>
          <xdr:rowOff>104775</xdr:rowOff>
        </xdr:from>
        <xdr:to>
          <xdr:col>5</xdr:col>
          <xdr:colOff>133350</xdr:colOff>
          <xdr:row>3</xdr:row>
          <xdr:rowOff>47625</xdr:rowOff>
        </xdr:to>
        <xdr:sp macro="" textlink="">
          <xdr:nvSpPr>
            <xdr:cNvPr id="91140" name="Button 4" hidden="1">
              <a:extLst>
                <a:ext uri="{63B3BB69-23CF-44E3-9099-C40C66FF867C}">
                  <a14:compatExt spid="_x0000_s91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0</xdr:col>
          <xdr:colOff>1085850</xdr:colOff>
          <xdr:row>1</xdr:row>
          <xdr:rowOff>85725</xdr:rowOff>
        </xdr:to>
        <xdr:sp macro="" textlink="">
          <xdr:nvSpPr>
            <xdr:cNvPr id="30722" name="Button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104775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30723" name="Button 3" hidden="1">
              <a:extLst>
                <a:ext uri="{63B3BB69-23CF-44E3-9099-C40C66FF867C}">
                  <a14:compatExt spid="_x0000_s30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342900</xdr:colOff>
          <xdr:row>0</xdr:row>
          <xdr:rowOff>9525</xdr:rowOff>
        </xdr:from>
        <xdr:to>
          <xdr:col>8</xdr:col>
          <xdr:colOff>0</xdr:colOff>
          <xdr:row>1</xdr:row>
          <xdr:rowOff>104775</xdr:rowOff>
        </xdr:to>
        <xdr:sp macro="" textlink="">
          <xdr:nvSpPr>
            <xdr:cNvPr id="30724" name="Button 4" hidden="1">
              <a:extLst>
                <a:ext uri="{63B3BB69-23CF-44E3-9099-C40C66FF867C}">
                  <a14:compatExt spid="_x0000_s30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342900</xdr:colOff>
          <xdr:row>1</xdr:row>
          <xdr:rowOff>104775</xdr:rowOff>
        </xdr:from>
        <xdr:to>
          <xdr:col>8</xdr:col>
          <xdr:colOff>0</xdr:colOff>
          <xdr:row>2</xdr:row>
          <xdr:rowOff>161925</xdr:rowOff>
        </xdr:to>
        <xdr:sp macro="" textlink="">
          <xdr:nvSpPr>
            <xdr:cNvPr id="30725" name="Button 5" hidden="1">
              <a:extLst>
                <a:ext uri="{63B3BB69-23CF-44E3-9099-C40C66FF867C}">
                  <a14:compatExt spid="_x0000_s30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92161" name="Button 1" hidden="1">
              <a:extLst>
                <a:ext uri="{63B3BB69-23CF-44E3-9099-C40C66FF867C}">
                  <a14:compatExt spid="_x0000_s92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92162" name="Button 2" hidden="1">
              <a:extLst>
                <a:ext uri="{63B3BB69-23CF-44E3-9099-C40C66FF867C}">
                  <a14:compatExt spid="_x0000_s92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0</xdr:row>
          <xdr:rowOff>9525</xdr:rowOff>
        </xdr:from>
        <xdr:to>
          <xdr:col>5</xdr:col>
          <xdr:colOff>104775</xdr:colOff>
          <xdr:row>1</xdr:row>
          <xdr:rowOff>95250</xdr:rowOff>
        </xdr:to>
        <xdr:sp macro="" textlink="">
          <xdr:nvSpPr>
            <xdr:cNvPr id="92163" name="Button 3" hidden="1">
              <a:extLst>
                <a:ext uri="{63B3BB69-23CF-44E3-9099-C40C66FF867C}">
                  <a14:compatExt spid="_x0000_s92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1</xdr:row>
          <xdr:rowOff>104775</xdr:rowOff>
        </xdr:from>
        <xdr:to>
          <xdr:col>5</xdr:col>
          <xdr:colOff>133350</xdr:colOff>
          <xdr:row>3</xdr:row>
          <xdr:rowOff>47625</xdr:rowOff>
        </xdr:to>
        <xdr:sp macro="" textlink="">
          <xdr:nvSpPr>
            <xdr:cNvPr id="92164" name="Button 4" hidden="1">
              <a:extLst>
                <a:ext uri="{63B3BB69-23CF-44E3-9099-C40C66FF867C}">
                  <a14:compatExt spid="_x0000_s92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0</xdr:col>
          <xdr:colOff>1085850</xdr:colOff>
          <xdr:row>1</xdr:row>
          <xdr:rowOff>85725</xdr:rowOff>
        </xdr:to>
        <xdr:sp macro="" textlink="">
          <xdr:nvSpPr>
            <xdr:cNvPr id="31746" name="Button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104775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31747" name="Button 3" hidden="1">
              <a:extLst>
                <a:ext uri="{63B3BB69-23CF-44E3-9099-C40C66FF867C}">
                  <a14:compatExt spid="_x0000_s3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0</xdr:row>
          <xdr:rowOff>9525</xdr:rowOff>
        </xdr:from>
        <xdr:to>
          <xdr:col>8</xdr:col>
          <xdr:colOff>0</xdr:colOff>
          <xdr:row>1</xdr:row>
          <xdr:rowOff>104775</xdr:rowOff>
        </xdr:to>
        <xdr:sp macro="" textlink="">
          <xdr:nvSpPr>
            <xdr:cNvPr id="31748" name="Button 4" hidden="1">
              <a:extLst>
                <a:ext uri="{63B3BB69-23CF-44E3-9099-C40C66FF867C}">
                  <a14:compatExt spid="_x0000_s3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1</xdr:row>
          <xdr:rowOff>104775</xdr:rowOff>
        </xdr:from>
        <xdr:to>
          <xdr:col>8</xdr:col>
          <xdr:colOff>0</xdr:colOff>
          <xdr:row>2</xdr:row>
          <xdr:rowOff>180975</xdr:rowOff>
        </xdr:to>
        <xdr:sp macro="" textlink="">
          <xdr:nvSpPr>
            <xdr:cNvPr id="31749" name="Button 5" hidden="1">
              <a:extLst>
                <a:ext uri="{63B3BB69-23CF-44E3-9099-C40C66FF867C}">
                  <a14:compatExt spid="_x0000_s3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93185" name="Button 1" hidden="1">
              <a:extLst>
                <a:ext uri="{63B3BB69-23CF-44E3-9099-C40C66FF867C}">
                  <a14:compatExt spid="_x0000_s9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93186" name="Button 2" hidden="1">
              <a:extLst>
                <a:ext uri="{63B3BB69-23CF-44E3-9099-C40C66FF867C}">
                  <a14:compatExt spid="_x0000_s9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0</xdr:row>
          <xdr:rowOff>9525</xdr:rowOff>
        </xdr:from>
        <xdr:to>
          <xdr:col>5</xdr:col>
          <xdr:colOff>104775</xdr:colOff>
          <xdr:row>1</xdr:row>
          <xdr:rowOff>95250</xdr:rowOff>
        </xdr:to>
        <xdr:sp macro="" textlink="">
          <xdr:nvSpPr>
            <xdr:cNvPr id="93187" name="Button 3" hidden="1">
              <a:extLst>
                <a:ext uri="{63B3BB69-23CF-44E3-9099-C40C66FF867C}">
                  <a14:compatExt spid="_x0000_s9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1</xdr:row>
          <xdr:rowOff>104775</xdr:rowOff>
        </xdr:from>
        <xdr:to>
          <xdr:col>5</xdr:col>
          <xdr:colOff>133350</xdr:colOff>
          <xdr:row>3</xdr:row>
          <xdr:rowOff>47625</xdr:rowOff>
        </xdr:to>
        <xdr:sp macro="" textlink="">
          <xdr:nvSpPr>
            <xdr:cNvPr id="93188" name="Button 4" hidden="1">
              <a:extLst>
                <a:ext uri="{63B3BB69-23CF-44E3-9099-C40C66FF867C}">
                  <a14:compatExt spid="_x0000_s9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0</xdr:col>
          <xdr:colOff>1085850</xdr:colOff>
          <xdr:row>1</xdr:row>
          <xdr:rowOff>85725</xdr:rowOff>
        </xdr:to>
        <xdr:sp macro="" textlink="">
          <xdr:nvSpPr>
            <xdr:cNvPr id="32770" name="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104775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32771" name="Button 3" hidden="1">
              <a:extLst>
                <a:ext uri="{63B3BB69-23CF-44E3-9099-C40C66FF867C}">
                  <a14:compatExt spid="_x0000_s3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0</xdr:row>
          <xdr:rowOff>0</xdr:rowOff>
        </xdr:from>
        <xdr:to>
          <xdr:col>8</xdr:col>
          <xdr:colOff>0</xdr:colOff>
          <xdr:row>1</xdr:row>
          <xdr:rowOff>85725</xdr:rowOff>
        </xdr:to>
        <xdr:sp macro="" textlink="">
          <xdr:nvSpPr>
            <xdr:cNvPr id="32772" name="Button 4" hidden="1">
              <a:extLst>
                <a:ext uri="{63B3BB69-23CF-44E3-9099-C40C66FF867C}">
                  <a14:compatExt spid="_x0000_s3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361950</xdr:colOff>
          <xdr:row>1</xdr:row>
          <xdr:rowOff>104775</xdr:rowOff>
        </xdr:from>
        <xdr:to>
          <xdr:col>8</xdr:col>
          <xdr:colOff>9525</xdr:colOff>
          <xdr:row>2</xdr:row>
          <xdr:rowOff>161925</xdr:rowOff>
        </xdr:to>
        <xdr:sp macro="" textlink="">
          <xdr:nvSpPr>
            <xdr:cNvPr id="32773" name="Button 5" hidden="1">
              <a:extLst>
                <a:ext uri="{63B3BB69-23CF-44E3-9099-C40C66FF867C}">
                  <a14:compatExt spid="_x0000_s3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94209" name="Button 1" hidden="1">
              <a:extLst>
                <a:ext uri="{63B3BB69-23CF-44E3-9099-C40C66FF867C}">
                  <a14:compatExt spid="_x0000_s94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94210" name="Button 2" hidden="1">
              <a:extLst>
                <a:ext uri="{63B3BB69-23CF-44E3-9099-C40C66FF867C}">
                  <a14:compatExt spid="_x0000_s94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0</xdr:rowOff>
        </xdr:from>
        <xdr:to>
          <xdr:col>5</xdr:col>
          <xdr:colOff>104775</xdr:colOff>
          <xdr:row>1</xdr:row>
          <xdr:rowOff>95250</xdr:rowOff>
        </xdr:to>
        <xdr:sp macro="" textlink="">
          <xdr:nvSpPr>
            <xdr:cNvPr id="94211" name="Button 3" hidden="1">
              <a:extLst>
                <a:ext uri="{63B3BB69-23CF-44E3-9099-C40C66FF867C}">
                  <a14:compatExt spid="_x0000_s94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1</xdr:row>
          <xdr:rowOff>104775</xdr:rowOff>
        </xdr:from>
        <xdr:to>
          <xdr:col>5</xdr:col>
          <xdr:colOff>104775</xdr:colOff>
          <xdr:row>3</xdr:row>
          <xdr:rowOff>47625</xdr:rowOff>
        </xdr:to>
        <xdr:sp macro="" textlink="">
          <xdr:nvSpPr>
            <xdr:cNvPr id="94212" name="Button 4" hidden="1">
              <a:extLst>
                <a:ext uri="{63B3BB69-23CF-44E3-9099-C40C66FF867C}">
                  <a14:compatExt spid="_x0000_s94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5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1085850</xdr:colOff>
          <xdr:row>1</xdr:row>
          <xdr:rowOff>76200</xdr:rowOff>
        </xdr:to>
        <xdr:sp macro="" textlink="">
          <xdr:nvSpPr>
            <xdr:cNvPr id="18434" name="Button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76200</xdr:rowOff>
        </xdr:from>
        <xdr:to>
          <xdr:col>0</xdr:col>
          <xdr:colOff>1085850</xdr:colOff>
          <xdr:row>2</xdr:row>
          <xdr:rowOff>142875</xdr:rowOff>
        </xdr:to>
        <xdr:sp macro="" textlink="">
          <xdr:nvSpPr>
            <xdr:cNvPr id="18435" name="Button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0</xdr:row>
          <xdr:rowOff>9525</xdr:rowOff>
        </xdr:from>
        <xdr:to>
          <xdr:col>7</xdr:col>
          <xdr:colOff>809625</xdr:colOff>
          <xdr:row>1</xdr:row>
          <xdr:rowOff>104775</xdr:rowOff>
        </xdr:to>
        <xdr:sp macro="" textlink="">
          <xdr:nvSpPr>
            <xdr:cNvPr id="18436" name="Button 4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1</xdr:row>
          <xdr:rowOff>104775</xdr:rowOff>
        </xdr:from>
        <xdr:to>
          <xdr:col>8</xdr:col>
          <xdr:colOff>0</xdr:colOff>
          <xdr:row>2</xdr:row>
          <xdr:rowOff>161925</xdr:rowOff>
        </xdr:to>
        <xdr:sp macro="" textlink="">
          <xdr:nvSpPr>
            <xdr:cNvPr id="18437" name="Button 5" hidden="1">
              <a:extLst>
                <a:ext uri="{63B3BB69-23CF-44E3-9099-C40C66FF867C}">
                  <a14:compatExt spid="_x0000_s18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95233" name="Button 1" hidden="1">
              <a:extLst>
                <a:ext uri="{63B3BB69-23CF-44E3-9099-C40C66FF867C}">
                  <a14:compatExt spid="_x0000_s95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95234" name="Button 2" hidden="1">
              <a:extLst>
                <a:ext uri="{63B3BB69-23CF-44E3-9099-C40C66FF867C}">
                  <a14:compatExt spid="_x0000_s95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0</xdr:row>
          <xdr:rowOff>9525</xdr:rowOff>
        </xdr:from>
        <xdr:to>
          <xdr:col>5</xdr:col>
          <xdr:colOff>133350</xdr:colOff>
          <xdr:row>1</xdr:row>
          <xdr:rowOff>95250</xdr:rowOff>
        </xdr:to>
        <xdr:sp macro="" textlink="">
          <xdr:nvSpPr>
            <xdr:cNvPr id="95235" name="Button 3" hidden="1">
              <a:extLst>
                <a:ext uri="{63B3BB69-23CF-44E3-9099-C40C66FF867C}">
                  <a14:compatExt spid="_x0000_s95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1</xdr:row>
          <xdr:rowOff>104775</xdr:rowOff>
        </xdr:from>
        <xdr:to>
          <xdr:col>5</xdr:col>
          <xdr:colOff>104775</xdr:colOff>
          <xdr:row>3</xdr:row>
          <xdr:rowOff>47625</xdr:rowOff>
        </xdr:to>
        <xdr:sp macro="" textlink="">
          <xdr:nvSpPr>
            <xdr:cNvPr id="95236" name="Button 4" hidden="1">
              <a:extLst>
                <a:ext uri="{63B3BB69-23CF-44E3-9099-C40C66FF867C}">
                  <a14:compatExt spid="_x0000_s95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5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9525</xdr:rowOff>
        </xdr:from>
        <xdr:to>
          <xdr:col>0</xdr:col>
          <xdr:colOff>1085850</xdr:colOff>
          <xdr:row>1</xdr:row>
          <xdr:rowOff>85725</xdr:rowOff>
        </xdr:to>
        <xdr:sp macro="" textlink="">
          <xdr:nvSpPr>
            <xdr:cNvPr id="22530" name="Button 2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85725</xdr:rowOff>
        </xdr:from>
        <xdr:to>
          <xdr:col>0</xdr:col>
          <xdr:colOff>1085850</xdr:colOff>
          <xdr:row>2</xdr:row>
          <xdr:rowOff>142875</xdr:rowOff>
        </xdr:to>
        <xdr:sp macro="" textlink="">
          <xdr:nvSpPr>
            <xdr:cNvPr id="22531" name="Button 3" hidden="1">
              <a:extLst>
                <a:ext uri="{63B3BB69-23CF-44E3-9099-C40C66FF867C}">
                  <a14:compatExt spid="_x0000_s2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0</xdr:row>
          <xdr:rowOff>0</xdr:rowOff>
        </xdr:from>
        <xdr:to>
          <xdr:col>8</xdr:col>
          <xdr:colOff>0</xdr:colOff>
          <xdr:row>1</xdr:row>
          <xdr:rowOff>85725</xdr:rowOff>
        </xdr:to>
        <xdr:sp macro="" textlink="">
          <xdr:nvSpPr>
            <xdr:cNvPr id="22532" name="Button 4" hidden="1">
              <a:extLst>
                <a:ext uri="{63B3BB69-23CF-44E3-9099-C40C66FF867C}">
                  <a14:compatExt spid="_x0000_s2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1</xdr:row>
          <xdr:rowOff>104775</xdr:rowOff>
        </xdr:from>
        <xdr:to>
          <xdr:col>8</xdr:col>
          <xdr:colOff>0</xdr:colOff>
          <xdr:row>2</xdr:row>
          <xdr:rowOff>142875</xdr:rowOff>
        </xdr:to>
        <xdr:sp macro="" textlink="">
          <xdr:nvSpPr>
            <xdr:cNvPr id="22533" name="Button 5" hidden="1">
              <a:extLst>
                <a:ext uri="{63B3BB69-23CF-44E3-9099-C40C66FF867C}">
                  <a14:compatExt spid="_x0000_s2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0</xdr:rowOff>
        </xdr:from>
        <xdr:to>
          <xdr:col>4</xdr:col>
          <xdr:colOff>85725</xdr:colOff>
          <xdr:row>0</xdr:row>
          <xdr:rowOff>180975</xdr:rowOff>
        </xdr:to>
        <xdr:sp macro="" textlink="">
          <xdr:nvSpPr>
            <xdr:cNvPr id="8196" name="Button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209550</xdr:rowOff>
        </xdr:from>
        <xdr:to>
          <xdr:col>4</xdr:col>
          <xdr:colOff>85725</xdr:colOff>
          <xdr:row>1</xdr:row>
          <xdr:rowOff>104775</xdr:rowOff>
        </xdr:to>
        <xdr:sp macro="" textlink="">
          <xdr:nvSpPr>
            <xdr:cNvPr id="8197" name="Button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Previous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19050</xdr:rowOff>
        </xdr:from>
        <xdr:to>
          <xdr:col>1</xdr:col>
          <xdr:colOff>419100</xdr:colOff>
          <xdr:row>0</xdr:row>
          <xdr:rowOff>133350</xdr:rowOff>
        </xdr:to>
        <xdr:sp macro="" textlink="">
          <xdr:nvSpPr>
            <xdr:cNvPr id="8212" name="Button 20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161925</xdr:rowOff>
        </xdr:from>
        <xdr:to>
          <xdr:col>1</xdr:col>
          <xdr:colOff>428625</xdr:colOff>
          <xdr:row>1</xdr:row>
          <xdr:rowOff>57150</xdr:rowOff>
        </xdr:to>
        <xdr:sp macro="" textlink="">
          <xdr:nvSpPr>
            <xdr:cNvPr id="8213" name="Button 2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0</xdr:row>
          <xdr:rowOff>209550</xdr:rowOff>
        </xdr:from>
        <xdr:to>
          <xdr:col>5</xdr:col>
          <xdr:colOff>257175</xdr:colOff>
          <xdr:row>1</xdr:row>
          <xdr:rowOff>161925</xdr:rowOff>
        </xdr:to>
        <xdr:sp macro="" textlink="">
          <xdr:nvSpPr>
            <xdr:cNvPr id="8214" name="Button 22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190500</xdr:rowOff>
        </xdr:from>
        <xdr:to>
          <xdr:col>0</xdr:col>
          <xdr:colOff>209550</xdr:colOff>
          <xdr:row>1</xdr:row>
          <xdr:rowOff>142875</xdr:rowOff>
        </xdr:to>
        <xdr:sp macro="" textlink="">
          <xdr:nvSpPr>
            <xdr:cNvPr id="8215" name="Button 23" hidden="1">
              <a:extLst>
                <a:ext uri="{63B3BB69-23CF-44E3-9099-C40C66FF867C}">
                  <a14:compatExt spid="_x0000_s8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drawings/drawing6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99329" name="Button 1" hidden="1">
              <a:extLst>
                <a:ext uri="{63B3BB69-23CF-44E3-9099-C40C66FF867C}">
                  <a14:compatExt spid="_x0000_s99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99330" name="Button 2" hidden="1">
              <a:extLst>
                <a:ext uri="{63B3BB69-23CF-44E3-9099-C40C66FF867C}">
                  <a14:compatExt spid="_x0000_s99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9525</xdr:rowOff>
        </xdr:from>
        <xdr:to>
          <xdr:col>5</xdr:col>
          <xdr:colOff>95250</xdr:colOff>
          <xdr:row>1</xdr:row>
          <xdr:rowOff>104775</xdr:rowOff>
        </xdr:to>
        <xdr:sp macro="" textlink="">
          <xdr:nvSpPr>
            <xdr:cNvPr id="99331" name="Button 3" hidden="1">
              <a:extLst>
                <a:ext uri="{63B3BB69-23CF-44E3-9099-C40C66FF867C}">
                  <a14:compatExt spid="_x0000_s99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1</xdr:row>
          <xdr:rowOff>123825</xdr:rowOff>
        </xdr:from>
        <xdr:to>
          <xdr:col>5</xdr:col>
          <xdr:colOff>95250</xdr:colOff>
          <xdr:row>3</xdr:row>
          <xdr:rowOff>85725</xdr:rowOff>
        </xdr:to>
        <xdr:sp macro="" textlink="">
          <xdr:nvSpPr>
            <xdr:cNvPr id="99332" name="Button 4" hidden="1">
              <a:extLst>
                <a:ext uri="{63B3BB69-23CF-44E3-9099-C40C66FF867C}">
                  <a14:compatExt spid="_x0000_s99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6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0</xdr:col>
          <xdr:colOff>1085850</xdr:colOff>
          <xdr:row>1</xdr:row>
          <xdr:rowOff>85725</xdr:rowOff>
        </xdr:to>
        <xdr:sp macro="" textlink="">
          <xdr:nvSpPr>
            <xdr:cNvPr id="34818" name="Button 2" hidden="1">
              <a:extLst>
                <a:ext uri="{63B3BB69-23CF-44E3-9099-C40C66FF867C}">
                  <a14:compatExt spid="_x0000_s34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104775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34819" name="Button 3" hidden="1">
              <a:extLst>
                <a:ext uri="{63B3BB69-23CF-44E3-9099-C40C66FF867C}">
                  <a14:compatExt spid="_x0000_s34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0</xdr:row>
          <xdr:rowOff>0</xdr:rowOff>
        </xdr:from>
        <xdr:to>
          <xdr:col>8</xdr:col>
          <xdr:colOff>0</xdr:colOff>
          <xdr:row>1</xdr:row>
          <xdr:rowOff>85725</xdr:rowOff>
        </xdr:to>
        <xdr:sp macro="" textlink="">
          <xdr:nvSpPr>
            <xdr:cNvPr id="34820" name="Button 4" hidden="1">
              <a:extLst>
                <a:ext uri="{63B3BB69-23CF-44E3-9099-C40C66FF867C}">
                  <a14:compatExt spid="_x0000_s34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1</xdr:row>
          <xdr:rowOff>104775</xdr:rowOff>
        </xdr:from>
        <xdr:to>
          <xdr:col>8</xdr:col>
          <xdr:colOff>0</xdr:colOff>
          <xdr:row>2</xdr:row>
          <xdr:rowOff>161925</xdr:rowOff>
        </xdr:to>
        <xdr:sp macro="" textlink="">
          <xdr:nvSpPr>
            <xdr:cNvPr id="34821" name="Button 5" hidden="1">
              <a:extLst>
                <a:ext uri="{63B3BB69-23CF-44E3-9099-C40C66FF867C}">
                  <a14:compatExt spid="_x0000_s34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6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96257" name="Button 1" hidden="1">
              <a:extLst>
                <a:ext uri="{63B3BB69-23CF-44E3-9099-C40C66FF867C}">
                  <a14:compatExt spid="_x0000_s96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96258" name="Button 2" hidden="1">
              <a:extLst>
                <a:ext uri="{63B3BB69-23CF-44E3-9099-C40C66FF867C}">
                  <a14:compatExt spid="_x0000_s96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142875</xdr:colOff>
          <xdr:row>0</xdr:row>
          <xdr:rowOff>9525</xdr:rowOff>
        </xdr:from>
        <xdr:to>
          <xdr:col>5</xdr:col>
          <xdr:colOff>171450</xdr:colOff>
          <xdr:row>1</xdr:row>
          <xdr:rowOff>104775</xdr:rowOff>
        </xdr:to>
        <xdr:sp macro="" textlink="">
          <xdr:nvSpPr>
            <xdr:cNvPr id="96259" name="Button 3" hidden="1">
              <a:extLst>
                <a:ext uri="{63B3BB69-23CF-44E3-9099-C40C66FF867C}">
                  <a14:compatExt spid="_x0000_s96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142875</xdr:colOff>
          <xdr:row>1</xdr:row>
          <xdr:rowOff>95250</xdr:rowOff>
        </xdr:from>
        <xdr:to>
          <xdr:col>5</xdr:col>
          <xdr:colOff>171450</xdr:colOff>
          <xdr:row>3</xdr:row>
          <xdr:rowOff>66675</xdr:rowOff>
        </xdr:to>
        <xdr:sp macro="" textlink="">
          <xdr:nvSpPr>
            <xdr:cNvPr id="96260" name="Button 4" hidden="1">
              <a:extLst>
                <a:ext uri="{63B3BB69-23CF-44E3-9099-C40C66FF867C}">
                  <a14:compatExt spid="_x0000_s96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6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0</xdr:col>
          <xdr:colOff>1085850</xdr:colOff>
          <xdr:row>1</xdr:row>
          <xdr:rowOff>85725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85725</xdr:rowOff>
        </xdr:from>
        <xdr:to>
          <xdr:col>0</xdr:col>
          <xdr:colOff>1085850</xdr:colOff>
          <xdr:row>2</xdr:row>
          <xdr:rowOff>123825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361950</xdr:colOff>
          <xdr:row>0</xdr:row>
          <xdr:rowOff>9525</xdr:rowOff>
        </xdr:from>
        <xdr:to>
          <xdr:col>8</xdr:col>
          <xdr:colOff>9525</xdr:colOff>
          <xdr:row>1</xdr:row>
          <xdr:rowOff>104775</xdr:rowOff>
        </xdr:to>
        <xdr:sp macro="" textlink="">
          <xdr:nvSpPr>
            <xdr:cNvPr id="33796" name="Button 4" hidden="1">
              <a:extLst>
                <a:ext uri="{63B3BB69-23CF-44E3-9099-C40C66FF867C}">
                  <a14:compatExt spid="_x0000_s3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352425</xdr:colOff>
          <xdr:row>1</xdr:row>
          <xdr:rowOff>104775</xdr:rowOff>
        </xdr:from>
        <xdr:to>
          <xdr:col>8</xdr:col>
          <xdr:colOff>0</xdr:colOff>
          <xdr:row>2</xdr:row>
          <xdr:rowOff>161925</xdr:rowOff>
        </xdr:to>
        <xdr:sp macro="" textlink="">
          <xdr:nvSpPr>
            <xdr:cNvPr id="33797" name="Button 5" hidden="1">
              <a:extLst>
                <a:ext uri="{63B3BB69-23CF-44E3-9099-C40C66FF867C}">
                  <a14:compatExt spid="_x0000_s33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6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0</xdr:col>
          <xdr:colOff>1085850</xdr:colOff>
          <xdr:row>1</xdr:row>
          <xdr:rowOff>85725</xdr:rowOff>
        </xdr:to>
        <xdr:sp macro="" textlink="">
          <xdr:nvSpPr>
            <xdr:cNvPr id="35842" name="Button 2" hidden="1">
              <a:extLst>
                <a:ext uri="{63B3BB69-23CF-44E3-9099-C40C66FF867C}">
                  <a14:compatExt spid="_x0000_s35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85725</xdr:rowOff>
        </xdr:from>
        <xdr:to>
          <xdr:col>0</xdr:col>
          <xdr:colOff>1085850</xdr:colOff>
          <xdr:row>2</xdr:row>
          <xdr:rowOff>152400</xdr:rowOff>
        </xdr:to>
        <xdr:sp macro="" textlink="">
          <xdr:nvSpPr>
            <xdr:cNvPr id="35843" name="Button 3" hidden="1">
              <a:extLst>
                <a:ext uri="{63B3BB69-23CF-44E3-9099-C40C66FF867C}">
                  <a14:compatExt spid="_x0000_s35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333375</xdr:colOff>
          <xdr:row>0</xdr:row>
          <xdr:rowOff>9525</xdr:rowOff>
        </xdr:from>
        <xdr:to>
          <xdr:col>8</xdr:col>
          <xdr:colOff>0</xdr:colOff>
          <xdr:row>1</xdr:row>
          <xdr:rowOff>104775</xdr:rowOff>
        </xdr:to>
        <xdr:sp macro="" textlink="">
          <xdr:nvSpPr>
            <xdr:cNvPr id="35844" name="Button 4" hidden="1">
              <a:extLst>
                <a:ext uri="{63B3BB69-23CF-44E3-9099-C40C66FF867C}">
                  <a14:compatExt spid="_x0000_s35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333375</xdr:colOff>
          <xdr:row>1</xdr:row>
          <xdr:rowOff>104775</xdr:rowOff>
        </xdr:from>
        <xdr:to>
          <xdr:col>8</xdr:col>
          <xdr:colOff>0</xdr:colOff>
          <xdr:row>2</xdr:row>
          <xdr:rowOff>180975</xdr:rowOff>
        </xdr:to>
        <xdr:sp macro="" textlink="">
          <xdr:nvSpPr>
            <xdr:cNvPr id="35845" name="Button 5" hidden="1">
              <a:extLst>
                <a:ext uri="{63B3BB69-23CF-44E3-9099-C40C66FF867C}">
                  <a14:compatExt spid="_x0000_s35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6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0</xdr:col>
          <xdr:colOff>1085850</xdr:colOff>
          <xdr:row>1</xdr:row>
          <xdr:rowOff>85725</xdr:rowOff>
        </xdr:to>
        <xdr:sp macro="" textlink="">
          <xdr:nvSpPr>
            <xdr:cNvPr id="104449" name="Button 1" hidden="1">
              <a:extLst>
                <a:ext uri="{63B3BB69-23CF-44E3-9099-C40C66FF867C}">
                  <a14:compatExt spid="_x0000_s104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85725</xdr:rowOff>
        </xdr:from>
        <xdr:to>
          <xdr:col>0</xdr:col>
          <xdr:colOff>1085850</xdr:colOff>
          <xdr:row>2</xdr:row>
          <xdr:rowOff>152400</xdr:rowOff>
        </xdr:to>
        <xdr:sp macro="" textlink="">
          <xdr:nvSpPr>
            <xdr:cNvPr id="104450" name="Button 2" hidden="1">
              <a:extLst>
                <a:ext uri="{63B3BB69-23CF-44E3-9099-C40C66FF867C}">
                  <a14:compatExt spid="_x0000_s104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333375</xdr:colOff>
          <xdr:row>0</xdr:row>
          <xdr:rowOff>9525</xdr:rowOff>
        </xdr:from>
        <xdr:to>
          <xdr:col>8</xdr:col>
          <xdr:colOff>0</xdr:colOff>
          <xdr:row>1</xdr:row>
          <xdr:rowOff>104775</xdr:rowOff>
        </xdr:to>
        <xdr:sp macro="" textlink="">
          <xdr:nvSpPr>
            <xdr:cNvPr id="104451" name="Button 3" hidden="1">
              <a:extLst>
                <a:ext uri="{63B3BB69-23CF-44E3-9099-C40C66FF867C}">
                  <a14:compatExt spid="_x0000_s104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333375</xdr:colOff>
          <xdr:row>1</xdr:row>
          <xdr:rowOff>104775</xdr:rowOff>
        </xdr:from>
        <xdr:to>
          <xdr:col>8</xdr:col>
          <xdr:colOff>0</xdr:colOff>
          <xdr:row>2</xdr:row>
          <xdr:rowOff>180975</xdr:rowOff>
        </xdr:to>
        <xdr:sp macro="" textlink="">
          <xdr:nvSpPr>
            <xdr:cNvPr id="104452" name="Button 4" hidden="1">
              <a:extLst>
                <a:ext uri="{63B3BB69-23CF-44E3-9099-C40C66FF867C}">
                  <a14:compatExt spid="_x0000_s104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6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0</xdr:col>
          <xdr:colOff>1085850</xdr:colOff>
          <xdr:row>1</xdr:row>
          <xdr:rowOff>85725</xdr:rowOff>
        </xdr:to>
        <xdr:sp macro="" textlink="">
          <xdr:nvSpPr>
            <xdr:cNvPr id="64518" name="Button 6" hidden="1">
              <a:extLst>
                <a:ext uri="{63B3BB69-23CF-44E3-9099-C40C66FF867C}">
                  <a14:compatExt spid="_x0000_s64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85725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64519" name="Button 7" hidden="1">
              <a:extLst>
                <a:ext uri="{63B3BB69-23CF-44E3-9099-C40C66FF867C}">
                  <a14:compatExt spid="_x0000_s64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361950</xdr:colOff>
          <xdr:row>0</xdr:row>
          <xdr:rowOff>0</xdr:rowOff>
        </xdr:from>
        <xdr:to>
          <xdr:col>8</xdr:col>
          <xdr:colOff>9525</xdr:colOff>
          <xdr:row>1</xdr:row>
          <xdr:rowOff>85725</xdr:rowOff>
        </xdr:to>
        <xdr:sp macro="" textlink="">
          <xdr:nvSpPr>
            <xdr:cNvPr id="64520" name="Button 8" hidden="1">
              <a:extLst>
                <a:ext uri="{63B3BB69-23CF-44E3-9099-C40C66FF867C}">
                  <a14:compatExt spid="_x0000_s64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361950</xdr:colOff>
          <xdr:row>1</xdr:row>
          <xdr:rowOff>104775</xdr:rowOff>
        </xdr:from>
        <xdr:to>
          <xdr:col>8</xdr:col>
          <xdr:colOff>9525</xdr:colOff>
          <xdr:row>2</xdr:row>
          <xdr:rowOff>161925</xdr:rowOff>
        </xdr:to>
        <xdr:sp macro="" textlink="">
          <xdr:nvSpPr>
            <xdr:cNvPr id="64521" name="Button 9" hidden="1">
              <a:extLst>
                <a:ext uri="{63B3BB69-23CF-44E3-9099-C40C66FF867C}">
                  <a14:compatExt spid="_x0000_s64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6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98305" name="Button 1" hidden="1">
              <a:extLst>
                <a:ext uri="{63B3BB69-23CF-44E3-9099-C40C66FF867C}">
                  <a14:compatExt spid="_x0000_s98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98306" name="Button 2" hidden="1">
              <a:extLst>
                <a:ext uri="{63B3BB69-23CF-44E3-9099-C40C66FF867C}">
                  <a14:compatExt spid="_x0000_s98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0</xdr:row>
          <xdr:rowOff>9525</xdr:rowOff>
        </xdr:from>
        <xdr:to>
          <xdr:col>5</xdr:col>
          <xdr:colOff>95250</xdr:colOff>
          <xdr:row>1</xdr:row>
          <xdr:rowOff>104775</xdr:rowOff>
        </xdr:to>
        <xdr:sp macro="" textlink="">
          <xdr:nvSpPr>
            <xdr:cNvPr id="98307" name="Button 3" hidden="1">
              <a:extLst>
                <a:ext uri="{63B3BB69-23CF-44E3-9099-C40C66FF867C}">
                  <a14:compatExt spid="_x0000_s98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66675</xdr:colOff>
          <xdr:row>1</xdr:row>
          <xdr:rowOff>104775</xdr:rowOff>
        </xdr:from>
        <xdr:to>
          <xdr:col>5</xdr:col>
          <xdr:colOff>95250</xdr:colOff>
          <xdr:row>3</xdr:row>
          <xdr:rowOff>104775</xdr:rowOff>
        </xdr:to>
        <xdr:sp macro="" textlink="">
          <xdr:nvSpPr>
            <xdr:cNvPr id="98308" name="Button 4" hidden="1">
              <a:extLst>
                <a:ext uri="{63B3BB69-23CF-44E3-9099-C40C66FF867C}">
                  <a14:compatExt spid="_x0000_s98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6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0</xdr:col>
          <xdr:colOff>1095375</xdr:colOff>
          <xdr:row>1</xdr:row>
          <xdr:rowOff>85725</xdr:rowOff>
        </xdr:to>
        <xdr:sp macro="" textlink="">
          <xdr:nvSpPr>
            <xdr:cNvPr id="21506" name="Button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85725</xdr:rowOff>
        </xdr:from>
        <xdr:to>
          <xdr:col>0</xdr:col>
          <xdr:colOff>1095375</xdr:colOff>
          <xdr:row>2</xdr:row>
          <xdr:rowOff>152400</xdr:rowOff>
        </xdr:to>
        <xdr:sp macro="" textlink="">
          <xdr:nvSpPr>
            <xdr:cNvPr id="21507" name="Button 3" hidden="1">
              <a:extLst>
                <a:ext uri="{63B3BB69-23CF-44E3-9099-C40C66FF867C}">
                  <a14:compatExt spid="_x0000_s2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323850</xdr:colOff>
          <xdr:row>0</xdr:row>
          <xdr:rowOff>0</xdr:rowOff>
        </xdr:from>
        <xdr:to>
          <xdr:col>7</xdr:col>
          <xdr:colOff>809625</xdr:colOff>
          <xdr:row>1</xdr:row>
          <xdr:rowOff>85725</xdr:rowOff>
        </xdr:to>
        <xdr:sp macro="" textlink="">
          <xdr:nvSpPr>
            <xdr:cNvPr id="21508" name="Button 4" hidden="1">
              <a:extLst>
                <a:ext uri="{63B3BB69-23CF-44E3-9099-C40C66FF867C}">
                  <a14:compatExt spid="_x0000_s2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314325</xdr:colOff>
          <xdr:row>1</xdr:row>
          <xdr:rowOff>85725</xdr:rowOff>
        </xdr:from>
        <xdr:to>
          <xdr:col>7</xdr:col>
          <xdr:colOff>809625</xdr:colOff>
          <xdr:row>2</xdr:row>
          <xdr:rowOff>152400</xdr:rowOff>
        </xdr:to>
        <xdr:sp macro="" textlink="">
          <xdr:nvSpPr>
            <xdr:cNvPr id="21509" name="Button 5" hidden="1">
              <a:extLst>
                <a:ext uri="{63B3BB69-23CF-44E3-9099-C40C66FF867C}">
                  <a14:compatExt spid="_x0000_s2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6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1085850</xdr:colOff>
          <xdr:row>1</xdr:row>
          <xdr:rowOff>104775</xdr:rowOff>
        </xdr:to>
        <xdr:sp macro="" textlink="">
          <xdr:nvSpPr>
            <xdr:cNvPr id="100353" name="Button 1" hidden="1">
              <a:extLst>
                <a:ext uri="{63B3BB69-23CF-44E3-9099-C40C66FF867C}">
                  <a14:compatExt spid="_x0000_s100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123825</xdr:rowOff>
        </xdr:from>
        <xdr:to>
          <xdr:col>0</xdr:col>
          <xdr:colOff>1085850</xdr:colOff>
          <xdr:row>3</xdr:row>
          <xdr:rowOff>0</xdr:rowOff>
        </xdr:to>
        <xdr:sp macro="" textlink="">
          <xdr:nvSpPr>
            <xdr:cNvPr id="100354" name="Button 2" hidden="1">
              <a:extLst>
                <a:ext uri="{63B3BB69-23CF-44E3-9099-C40C66FF867C}">
                  <a14:compatExt spid="_x0000_s100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104775</xdr:colOff>
          <xdr:row>0</xdr:row>
          <xdr:rowOff>9525</xdr:rowOff>
        </xdr:from>
        <xdr:to>
          <xdr:col>5</xdr:col>
          <xdr:colOff>133350</xdr:colOff>
          <xdr:row>1</xdr:row>
          <xdr:rowOff>95250</xdr:rowOff>
        </xdr:to>
        <xdr:sp macro="" textlink="">
          <xdr:nvSpPr>
            <xdr:cNvPr id="100355" name="Button 3" hidden="1">
              <a:extLst>
                <a:ext uri="{63B3BB69-23CF-44E3-9099-C40C66FF867C}">
                  <a14:compatExt spid="_x0000_s100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1</xdr:row>
          <xdr:rowOff>104775</xdr:rowOff>
        </xdr:from>
        <xdr:to>
          <xdr:col>5</xdr:col>
          <xdr:colOff>133350</xdr:colOff>
          <xdr:row>3</xdr:row>
          <xdr:rowOff>47625</xdr:rowOff>
        </xdr:to>
        <xdr:sp macro="" textlink="">
          <xdr:nvSpPr>
            <xdr:cNvPr id="100356" name="Button 4" hidden="1">
              <a:extLst>
                <a:ext uri="{63B3BB69-23CF-44E3-9099-C40C66FF867C}">
                  <a14:compatExt spid="_x0000_s100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678180</xdr:colOff>
      <xdr:row>41</xdr:row>
      <xdr:rowOff>7620</xdr:rowOff>
    </xdr:from>
    <xdr:to>
      <xdr:col>7</xdr:col>
      <xdr:colOff>144780</xdr:colOff>
      <xdr:row>41</xdr:row>
      <xdr:rowOff>152400</xdr:rowOff>
    </xdr:to>
    <xdr:sp macro="" textlink="">
      <xdr:nvSpPr>
        <xdr:cNvPr id="2081" name="Text Box 11"/>
        <xdr:cNvSpPr txBox="1">
          <a:spLocks noChangeArrowheads="1"/>
        </xdr:cNvSpPr>
      </xdr:nvSpPr>
      <xdr:spPr bwMode="auto">
        <a:xfrm>
          <a:off x="6050280" y="7955280"/>
          <a:ext cx="662940" cy="14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0</xdr:rowOff>
        </xdr:from>
        <xdr:to>
          <xdr:col>2</xdr:col>
          <xdr:colOff>0</xdr:colOff>
          <xdr:row>0</xdr:row>
          <xdr:rowOff>0</xdr:rowOff>
        </xdr:to>
        <xdr:sp macro="" textlink="">
          <xdr:nvSpPr>
            <xdr:cNvPr id="2068" name="Button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933450</xdr:colOff>
          <xdr:row>0</xdr:row>
          <xdr:rowOff>0</xdr:rowOff>
        </xdr:from>
        <xdr:to>
          <xdr:col>6</xdr:col>
          <xdr:colOff>19050</xdr:colOff>
          <xdr:row>0</xdr:row>
          <xdr:rowOff>0</xdr:rowOff>
        </xdr:to>
        <xdr:sp macro="" textlink="">
          <xdr:nvSpPr>
            <xdr:cNvPr id="2070" name="Button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838200</xdr:colOff>
          <xdr:row>0</xdr:row>
          <xdr:rowOff>0</xdr:rowOff>
        </xdr:from>
        <xdr:to>
          <xdr:col>6</xdr:col>
          <xdr:colOff>466725</xdr:colOff>
          <xdr:row>2</xdr:row>
          <xdr:rowOff>19050</xdr:rowOff>
        </xdr:to>
        <xdr:sp macro="" textlink="">
          <xdr:nvSpPr>
            <xdr:cNvPr id="2073" name="Button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828675</xdr:colOff>
          <xdr:row>2</xdr:row>
          <xdr:rowOff>19050</xdr:rowOff>
        </xdr:from>
        <xdr:to>
          <xdr:col>6</xdr:col>
          <xdr:colOff>466725</xdr:colOff>
          <xdr:row>3</xdr:row>
          <xdr:rowOff>28575</xdr:rowOff>
        </xdr:to>
        <xdr:sp macro="" textlink="">
          <xdr:nvSpPr>
            <xdr:cNvPr id="2074" name="Button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9525</xdr:rowOff>
        </xdr:from>
        <xdr:to>
          <xdr:col>0</xdr:col>
          <xdr:colOff>609600</xdr:colOff>
          <xdr:row>2</xdr:row>
          <xdr:rowOff>9525</xdr:rowOff>
        </xdr:to>
        <xdr:sp macro="" textlink="">
          <xdr:nvSpPr>
            <xdr:cNvPr id="2075" name="Button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609600</xdr:colOff>
          <xdr:row>3</xdr:row>
          <xdr:rowOff>0</xdr:rowOff>
        </xdr:to>
        <xdr:sp macro="" textlink="">
          <xdr:nvSpPr>
            <xdr:cNvPr id="2076" name="Button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drawings/drawing7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28575</xdr:rowOff>
        </xdr:from>
        <xdr:to>
          <xdr:col>2</xdr:col>
          <xdr:colOff>476250</xdr:colOff>
          <xdr:row>1</xdr:row>
          <xdr:rowOff>104775</xdr:rowOff>
        </xdr:to>
        <xdr:sp macro="" textlink="">
          <xdr:nvSpPr>
            <xdr:cNvPr id="37891" name="Button 3" hidden="1">
              <a:extLst>
                <a:ext uri="{63B3BB69-23CF-44E3-9099-C40C66FF867C}">
                  <a14:compatExt spid="_x0000_s37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1</xdr:row>
          <xdr:rowOff>104775</xdr:rowOff>
        </xdr:from>
        <xdr:to>
          <xdr:col>2</xdr:col>
          <xdr:colOff>476250</xdr:colOff>
          <xdr:row>2</xdr:row>
          <xdr:rowOff>114300</xdr:rowOff>
        </xdr:to>
        <xdr:sp macro="" textlink="">
          <xdr:nvSpPr>
            <xdr:cNvPr id="37892" name="Button 4" hidden="1">
              <a:extLst>
                <a:ext uri="{63B3BB69-23CF-44E3-9099-C40C66FF867C}">
                  <a14:compatExt spid="_x0000_s37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295275</xdr:colOff>
          <xdr:row>0</xdr:row>
          <xdr:rowOff>0</xdr:rowOff>
        </xdr:from>
        <xdr:to>
          <xdr:col>10</xdr:col>
          <xdr:colOff>371475</xdr:colOff>
          <xdr:row>1</xdr:row>
          <xdr:rowOff>85725</xdr:rowOff>
        </xdr:to>
        <xdr:sp macro="" textlink="">
          <xdr:nvSpPr>
            <xdr:cNvPr id="37910" name="Button 22" hidden="1">
              <a:extLst>
                <a:ext uri="{63B3BB69-23CF-44E3-9099-C40C66FF867C}">
                  <a14:compatExt spid="_x0000_s37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285750</xdr:colOff>
          <xdr:row>1</xdr:row>
          <xdr:rowOff>85725</xdr:rowOff>
        </xdr:from>
        <xdr:to>
          <xdr:col>10</xdr:col>
          <xdr:colOff>371475</xdr:colOff>
          <xdr:row>2</xdr:row>
          <xdr:rowOff>123825</xdr:rowOff>
        </xdr:to>
        <xdr:sp macro="" textlink="">
          <xdr:nvSpPr>
            <xdr:cNvPr id="37911" name="Button 23" hidden="1">
              <a:extLst>
                <a:ext uri="{63B3BB69-23CF-44E3-9099-C40C66FF867C}">
                  <a14:compatExt spid="_x0000_s37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7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28575</xdr:rowOff>
        </xdr:from>
        <xdr:to>
          <xdr:col>2</xdr:col>
          <xdr:colOff>447675</xdr:colOff>
          <xdr:row>1</xdr:row>
          <xdr:rowOff>104775</xdr:rowOff>
        </xdr:to>
        <xdr:sp macro="" textlink="">
          <xdr:nvSpPr>
            <xdr:cNvPr id="38915" name="Button 3" hidden="1">
              <a:extLst>
                <a:ext uri="{63B3BB69-23CF-44E3-9099-C40C66FF867C}">
                  <a14:compatExt spid="_x0000_s38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114300</xdr:rowOff>
        </xdr:from>
        <xdr:to>
          <xdr:col>2</xdr:col>
          <xdr:colOff>447675</xdr:colOff>
          <xdr:row>2</xdr:row>
          <xdr:rowOff>123825</xdr:rowOff>
        </xdr:to>
        <xdr:sp macro="" textlink="">
          <xdr:nvSpPr>
            <xdr:cNvPr id="38916" name="Button 4" hidden="1">
              <a:extLst>
                <a:ext uri="{63B3BB69-23CF-44E3-9099-C40C66FF867C}">
                  <a14:compatExt spid="_x0000_s38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295275</xdr:colOff>
          <xdr:row>0</xdr:row>
          <xdr:rowOff>0</xdr:rowOff>
        </xdr:from>
        <xdr:to>
          <xdr:col>10</xdr:col>
          <xdr:colOff>371475</xdr:colOff>
          <xdr:row>1</xdr:row>
          <xdr:rowOff>85725</xdr:rowOff>
        </xdr:to>
        <xdr:sp macro="" textlink="">
          <xdr:nvSpPr>
            <xdr:cNvPr id="38922" name="Button 10" hidden="1">
              <a:extLst>
                <a:ext uri="{63B3BB69-23CF-44E3-9099-C40C66FF867C}">
                  <a14:compatExt spid="_x0000_s38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285750</xdr:colOff>
          <xdr:row>1</xdr:row>
          <xdr:rowOff>85725</xdr:rowOff>
        </xdr:from>
        <xdr:to>
          <xdr:col>10</xdr:col>
          <xdr:colOff>371475</xdr:colOff>
          <xdr:row>2</xdr:row>
          <xdr:rowOff>142875</xdr:rowOff>
        </xdr:to>
        <xdr:sp macro="" textlink="">
          <xdr:nvSpPr>
            <xdr:cNvPr id="38923" name="Button 11" hidden="1">
              <a:extLst>
                <a:ext uri="{63B3BB69-23CF-44E3-9099-C40C66FF867C}">
                  <a14:compatExt spid="_x0000_s38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7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28575</xdr:rowOff>
        </xdr:from>
        <xdr:to>
          <xdr:col>2</xdr:col>
          <xdr:colOff>447675</xdr:colOff>
          <xdr:row>1</xdr:row>
          <xdr:rowOff>104775</xdr:rowOff>
        </xdr:to>
        <xdr:sp macro="" textlink="">
          <xdr:nvSpPr>
            <xdr:cNvPr id="105473" name="Button 1" hidden="1">
              <a:extLst>
                <a:ext uri="{63B3BB69-23CF-44E3-9099-C40C66FF867C}">
                  <a14:compatExt spid="_x0000_s105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114300</xdr:rowOff>
        </xdr:from>
        <xdr:to>
          <xdr:col>2</xdr:col>
          <xdr:colOff>447675</xdr:colOff>
          <xdr:row>2</xdr:row>
          <xdr:rowOff>123825</xdr:rowOff>
        </xdr:to>
        <xdr:sp macro="" textlink="">
          <xdr:nvSpPr>
            <xdr:cNvPr id="105474" name="Button 2" hidden="1">
              <a:extLst>
                <a:ext uri="{63B3BB69-23CF-44E3-9099-C40C66FF867C}">
                  <a14:compatExt spid="_x0000_s105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295275</xdr:colOff>
          <xdr:row>0</xdr:row>
          <xdr:rowOff>0</xdr:rowOff>
        </xdr:from>
        <xdr:to>
          <xdr:col>10</xdr:col>
          <xdr:colOff>371475</xdr:colOff>
          <xdr:row>1</xdr:row>
          <xdr:rowOff>85725</xdr:rowOff>
        </xdr:to>
        <xdr:sp macro="" textlink="">
          <xdr:nvSpPr>
            <xdr:cNvPr id="105475" name="Button 3" hidden="1">
              <a:extLst>
                <a:ext uri="{63B3BB69-23CF-44E3-9099-C40C66FF867C}">
                  <a14:compatExt spid="_x0000_s105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285750</xdr:colOff>
          <xdr:row>1</xdr:row>
          <xdr:rowOff>85725</xdr:rowOff>
        </xdr:from>
        <xdr:to>
          <xdr:col>10</xdr:col>
          <xdr:colOff>371475</xdr:colOff>
          <xdr:row>2</xdr:row>
          <xdr:rowOff>142875</xdr:rowOff>
        </xdr:to>
        <xdr:sp macro="" textlink="">
          <xdr:nvSpPr>
            <xdr:cNvPr id="105476" name="Button 4" hidden="1">
              <a:extLst>
                <a:ext uri="{63B3BB69-23CF-44E3-9099-C40C66FF867C}">
                  <a14:compatExt spid="_x0000_s105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7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19050</xdr:colOff>
          <xdr:row>0</xdr:row>
          <xdr:rowOff>133350</xdr:rowOff>
        </xdr:to>
        <xdr:sp macro="" textlink="">
          <xdr:nvSpPr>
            <xdr:cNvPr id="41985" name="Button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133350</xdr:rowOff>
        </xdr:from>
        <xdr:to>
          <xdr:col>1</xdr:col>
          <xdr:colOff>19050</xdr:colOff>
          <xdr:row>1</xdr:row>
          <xdr:rowOff>95250</xdr:rowOff>
        </xdr:to>
        <xdr:sp macro="" textlink="">
          <xdr:nvSpPr>
            <xdr:cNvPr id="41986" name="Button 2" hidden="1">
              <a:extLst>
                <a:ext uri="{63B3BB69-23CF-44E3-9099-C40C66FF867C}">
                  <a14:compatExt spid="_x0000_s4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0</xdr:row>
          <xdr:rowOff>0</xdr:rowOff>
        </xdr:from>
        <xdr:to>
          <xdr:col>2</xdr:col>
          <xdr:colOff>666750</xdr:colOff>
          <xdr:row>0</xdr:row>
          <xdr:rowOff>152400</xdr:rowOff>
        </xdr:to>
        <xdr:sp macro="" textlink="">
          <xdr:nvSpPr>
            <xdr:cNvPr id="41987" name="Button 3" hidden="1">
              <a:extLst>
                <a:ext uri="{63B3BB69-23CF-44E3-9099-C40C66FF867C}">
                  <a14:compatExt spid="_x0000_s4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28575</xdr:colOff>
          <xdr:row>0</xdr:row>
          <xdr:rowOff>152400</xdr:rowOff>
        </xdr:from>
        <xdr:to>
          <xdr:col>2</xdr:col>
          <xdr:colOff>666750</xdr:colOff>
          <xdr:row>1</xdr:row>
          <xdr:rowOff>133350</xdr:rowOff>
        </xdr:to>
        <xdr:sp macro="" textlink="">
          <xdr:nvSpPr>
            <xdr:cNvPr id="41988" name="Button 4" hidden="1">
              <a:extLst>
                <a:ext uri="{63B3BB69-23CF-44E3-9099-C40C66FF867C}">
                  <a14:compatExt spid="_x0000_s4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7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2</xdr:row>
          <xdr:rowOff>0</xdr:rowOff>
        </xdr:from>
        <xdr:to>
          <xdr:col>1</xdr:col>
          <xdr:colOff>514350</xdr:colOff>
          <xdr:row>2</xdr:row>
          <xdr:rowOff>76200</xdr:rowOff>
        </xdr:to>
        <xdr:sp macro="" textlink="">
          <xdr:nvSpPr>
            <xdr:cNvPr id="43009" name="Button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104775</xdr:colOff>
          <xdr:row>2</xdr:row>
          <xdr:rowOff>0</xdr:rowOff>
        </xdr:from>
        <xdr:to>
          <xdr:col>5</xdr:col>
          <xdr:colOff>171450</xdr:colOff>
          <xdr:row>2</xdr:row>
          <xdr:rowOff>95250</xdr:rowOff>
        </xdr:to>
        <xdr:sp macro="" textlink="">
          <xdr:nvSpPr>
            <xdr:cNvPr id="43032" name="Button 24" hidden="1">
              <a:extLst>
                <a:ext uri="{63B3BB69-23CF-44E3-9099-C40C66FF867C}">
                  <a14:compatExt spid="_x0000_s4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</xdr:row>
          <xdr:rowOff>95250</xdr:rowOff>
        </xdr:from>
        <xdr:to>
          <xdr:col>5</xdr:col>
          <xdr:colOff>171450</xdr:colOff>
          <xdr:row>4</xdr:row>
          <xdr:rowOff>28575</xdr:rowOff>
        </xdr:to>
        <xdr:sp macro="" textlink="">
          <xdr:nvSpPr>
            <xdr:cNvPr id="43033" name="Button 25" hidden="1">
              <a:extLst>
                <a:ext uri="{63B3BB69-23CF-44E3-9099-C40C66FF867C}">
                  <a14:compatExt spid="_x0000_s4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2</xdr:row>
          <xdr:rowOff>57150</xdr:rowOff>
        </xdr:from>
        <xdr:to>
          <xdr:col>1</xdr:col>
          <xdr:colOff>514350</xdr:colOff>
          <xdr:row>4</xdr:row>
          <xdr:rowOff>0</xdr:rowOff>
        </xdr:to>
        <xdr:sp macro="" textlink="">
          <xdr:nvSpPr>
            <xdr:cNvPr id="43034" name="Button 26" hidden="1">
              <a:extLst>
                <a:ext uri="{63B3BB69-23CF-44E3-9099-C40C66FF867C}">
                  <a14:compatExt spid="_x0000_s4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drawings/drawing7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990600</xdr:colOff>
          <xdr:row>0</xdr:row>
          <xdr:rowOff>0</xdr:rowOff>
        </xdr:from>
        <xdr:to>
          <xdr:col>5</xdr:col>
          <xdr:colOff>57150</xdr:colOff>
          <xdr:row>0</xdr:row>
          <xdr:rowOff>228600</xdr:rowOff>
        </xdr:to>
        <xdr:sp macro="" textlink="">
          <xdr:nvSpPr>
            <xdr:cNvPr id="72705" name="Button 1" hidden="1">
              <a:extLst>
                <a:ext uri="{63B3BB69-23CF-44E3-9099-C40C66FF867C}">
                  <a14:compatExt spid="_x0000_s7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1009650</xdr:colOff>
          <xdr:row>0</xdr:row>
          <xdr:rowOff>228600</xdr:rowOff>
        </xdr:from>
        <xdr:to>
          <xdr:col>5</xdr:col>
          <xdr:colOff>66675</xdr:colOff>
          <xdr:row>1</xdr:row>
          <xdr:rowOff>190500</xdr:rowOff>
        </xdr:to>
        <xdr:sp macro="" textlink="">
          <xdr:nvSpPr>
            <xdr:cNvPr id="72706" name="Button 2" hidden="1">
              <a:extLst>
                <a:ext uri="{63B3BB69-23CF-44E3-9099-C40C66FF867C}">
                  <a14:compatExt spid="_x0000_s7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38100</xdr:colOff>
          <xdr:row>0</xdr:row>
          <xdr:rowOff>228600</xdr:rowOff>
        </xdr:to>
        <xdr:sp macro="" textlink="">
          <xdr:nvSpPr>
            <xdr:cNvPr id="72707" name="Button 3" hidden="1">
              <a:extLst>
                <a:ext uri="{63B3BB69-23CF-44E3-9099-C40C66FF867C}">
                  <a14:compatExt spid="_x0000_s7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228600</xdr:rowOff>
        </xdr:from>
        <xdr:to>
          <xdr:col>1</xdr:col>
          <xdr:colOff>38100</xdr:colOff>
          <xdr:row>1</xdr:row>
          <xdr:rowOff>180975</xdr:rowOff>
        </xdr:to>
        <xdr:sp macro="" textlink="">
          <xdr:nvSpPr>
            <xdr:cNvPr id="72708" name="Button 4" hidden="1">
              <a:extLst>
                <a:ext uri="{63B3BB69-23CF-44E3-9099-C40C66FF867C}">
                  <a14:compatExt spid="_x0000_s7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drawings/drawing7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0</xdr:rowOff>
        </xdr:from>
        <xdr:to>
          <xdr:col>1</xdr:col>
          <xdr:colOff>438150</xdr:colOff>
          <xdr:row>1</xdr:row>
          <xdr:rowOff>76200</xdr:rowOff>
        </xdr:to>
        <xdr:sp macro="" textlink="">
          <xdr:nvSpPr>
            <xdr:cNvPr id="44033" name="Button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76200</xdr:rowOff>
        </xdr:from>
        <xdr:to>
          <xdr:col>1</xdr:col>
          <xdr:colOff>438150</xdr:colOff>
          <xdr:row>2</xdr:row>
          <xdr:rowOff>133350</xdr:rowOff>
        </xdr:to>
        <xdr:sp macro="" textlink="">
          <xdr:nvSpPr>
            <xdr:cNvPr id="44034" name="Button 2" hidden="1">
              <a:extLst>
                <a:ext uri="{63B3BB69-23CF-44E3-9099-C40C66FF867C}">
                  <a14:compatExt spid="_x0000_s44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0</xdr:row>
          <xdr:rowOff>9525</xdr:rowOff>
        </xdr:from>
        <xdr:to>
          <xdr:col>5</xdr:col>
          <xdr:colOff>9525</xdr:colOff>
          <xdr:row>1</xdr:row>
          <xdr:rowOff>95250</xdr:rowOff>
        </xdr:to>
        <xdr:sp macro="" textlink="">
          <xdr:nvSpPr>
            <xdr:cNvPr id="44042" name="Button 10" hidden="1">
              <a:extLst>
                <a:ext uri="{63B3BB69-23CF-44E3-9099-C40C66FF867C}">
                  <a14:compatExt spid="_x0000_s44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1</xdr:row>
          <xdr:rowOff>95250</xdr:rowOff>
        </xdr:from>
        <xdr:to>
          <xdr:col>5</xdr:col>
          <xdr:colOff>9525</xdr:colOff>
          <xdr:row>3</xdr:row>
          <xdr:rowOff>38100</xdr:rowOff>
        </xdr:to>
        <xdr:sp macro="" textlink="">
          <xdr:nvSpPr>
            <xdr:cNvPr id="44043" name="Button 11" hidden="1">
              <a:extLst>
                <a:ext uri="{63B3BB69-23CF-44E3-9099-C40C66FF867C}">
                  <a14:compatExt spid="_x0000_s44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7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438150</xdr:colOff>
          <xdr:row>1</xdr:row>
          <xdr:rowOff>76200</xdr:rowOff>
        </xdr:to>
        <xdr:sp macro="" textlink="">
          <xdr:nvSpPr>
            <xdr:cNvPr id="45057" name="Button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95250</xdr:rowOff>
        </xdr:from>
        <xdr:to>
          <xdr:col>1</xdr:col>
          <xdr:colOff>438150</xdr:colOff>
          <xdr:row>2</xdr:row>
          <xdr:rowOff>133350</xdr:rowOff>
        </xdr:to>
        <xdr:sp macro="" textlink="">
          <xdr:nvSpPr>
            <xdr:cNvPr id="45058" name="Button 2" hidden="1">
              <a:extLst>
                <a:ext uri="{63B3BB69-23CF-44E3-9099-C40C66FF867C}">
                  <a14:compatExt spid="_x0000_s45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542925</xdr:colOff>
          <xdr:row>0</xdr:row>
          <xdr:rowOff>9525</xdr:rowOff>
        </xdr:from>
        <xdr:to>
          <xdr:col>5</xdr:col>
          <xdr:colOff>447675</xdr:colOff>
          <xdr:row>1</xdr:row>
          <xdr:rowOff>95250</xdr:rowOff>
        </xdr:to>
        <xdr:sp macro="" textlink="">
          <xdr:nvSpPr>
            <xdr:cNvPr id="45062" name="Button 6" hidden="1">
              <a:extLst>
                <a:ext uri="{63B3BB69-23CF-44E3-9099-C40C66FF867C}">
                  <a14:compatExt spid="_x0000_s45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514350</xdr:colOff>
          <xdr:row>1</xdr:row>
          <xdr:rowOff>95250</xdr:rowOff>
        </xdr:from>
        <xdr:to>
          <xdr:col>5</xdr:col>
          <xdr:colOff>447675</xdr:colOff>
          <xdr:row>3</xdr:row>
          <xdr:rowOff>38100</xdr:rowOff>
        </xdr:to>
        <xdr:sp macro="" textlink="">
          <xdr:nvSpPr>
            <xdr:cNvPr id="45063" name="Button 7" hidden="1">
              <a:extLst>
                <a:ext uri="{63B3BB69-23CF-44E3-9099-C40C66FF867C}">
                  <a14:compatExt spid="_x0000_s45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7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</xdr:colOff>
          <xdr:row>0</xdr:row>
          <xdr:rowOff>0</xdr:rowOff>
        </xdr:from>
        <xdr:to>
          <xdr:col>6</xdr:col>
          <xdr:colOff>76200</xdr:colOff>
          <xdr:row>1</xdr:row>
          <xdr:rowOff>47625</xdr:rowOff>
        </xdr:to>
        <xdr:sp macro="" textlink="">
          <xdr:nvSpPr>
            <xdr:cNvPr id="46088" name="Button 8" hidden="1">
              <a:extLst>
                <a:ext uri="{63B3BB69-23CF-44E3-9099-C40C66FF867C}">
                  <a14:compatExt spid="_x0000_s46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</xdr:colOff>
          <xdr:row>1</xdr:row>
          <xdr:rowOff>47625</xdr:rowOff>
        </xdr:from>
        <xdr:to>
          <xdr:col>6</xdr:col>
          <xdr:colOff>85725</xdr:colOff>
          <xdr:row>2</xdr:row>
          <xdr:rowOff>76200</xdr:rowOff>
        </xdr:to>
        <xdr:sp macro="" textlink="">
          <xdr:nvSpPr>
            <xdr:cNvPr id="46089" name="Button 9" hidden="1">
              <a:extLst>
                <a:ext uri="{63B3BB69-23CF-44E3-9099-C40C66FF867C}">
                  <a14:compatExt spid="_x0000_s46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9525</xdr:rowOff>
        </xdr:from>
        <xdr:to>
          <xdr:col>1</xdr:col>
          <xdr:colOff>342900</xdr:colOff>
          <xdr:row>1</xdr:row>
          <xdr:rowOff>47625</xdr:rowOff>
        </xdr:to>
        <xdr:sp macro="" textlink="">
          <xdr:nvSpPr>
            <xdr:cNvPr id="46092" name="Button 12" hidden="1">
              <a:extLst>
                <a:ext uri="{63B3BB69-23CF-44E3-9099-C40C66FF867C}">
                  <a14:compatExt spid="_x0000_s46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28575</xdr:rowOff>
        </xdr:from>
        <xdr:to>
          <xdr:col>1</xdr:col>
          <xdr:colOff>342900</xdr:colOff>
          <xdr:row>2</xdr:row>
          <xdr:rowOff>66675</xdr:rowOff>
        </xdr:to>
        <xdr:sp macro="" textlink="">
          <xdr:nvSpPr>
            <xdr:cNvPr id="46094" name="Button 14" hidden="1">
              <a:extLst>
                <a:ext uri="{63B3BB69-23CF-44E3-9099-C40C66FF867C}">
                  <a14:compatExt spid="_x0000_s46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drawings/drawing7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76200</xdr:rowOff>
        </xdr:from>
        <xdr:to>
          <xdr:col>1</xdr:col>
          <xdr:colOff>390525</xdr:colOff>
          <xdr:row>3</xdr:row>
          <xdr:rowOff>0</xdr:rowOff>
        </xdr:to>
        <xdr:sp macro="" textlink="">
          <xdr:nvSpPr>
            <xdr:cNvPr id="47124" name="Button 20" hidden="1">
              <a:extLst>
                <a:ext uri="{63B3BB69-23CF-44E3-9099-C40C66FF867C}">
                  <a14:compatExt spid="_x0000_s47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0</xdr:rowOff>
        </xdr:from>
        <xdr:to>
          <xdr:col>1</xdr:col>
          <xdr:colOff>390525</xdr:colOff>
          <xdr:row>1</xdr:row>
          <xdr:rowOff>76200</xdr:rowOff>
        </xdr:to>
        <xdr:sp macro="" textlink="">
          <xdr:nvSpPr>
            <xdr:cNvPr id="47125" name="Button 21" hidden="1">
              <a:extLst>
                <a:ext uri="{63B3BB69-23CF-44E3-9099-C40C66FF867C}">
                  <a14:compatExt spid="_x0000_s47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0</xdr:row>
          <xdr:rowOff>9525</xdr:rowOff>
        </xdr:from>
        <xdr:to>
          <xdr:col>8</xdr:col>
          <xdr:colOff>95250</xdr:colOff>
          <xdr:row>1</xdr:row>
          <xdr:rowOff>104775</xdr:rowOff>
        </xdr:to>
        <xdr:sp macro="" textlink="">
          <xdr:nvSpPr>
            <xdr:cNvPr id="47128" name="Button 24" hidden="1">
              <a:extLst>
                <a:ext uri="{63B3BB69-23CF-44E3-9099-C40C66FF867C}">
                  <a14:compatExt spid="_x0000_s47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</xdr:row>
          <xdr:rowOff>133350</xdr:rowOff>
        </xdr:from>
        <xdr:to>
          <xdr:col>8</xdr:col>
          <xdr:colOff>95250</xdr:colOff>
          <xdr:row>3</xdr:row>
          <xdr:rowOff>57150</xdr:rowOff>
        </xdr:to>
        <xdr:sp macro="" textlink="">
          <xdr:nvSpPr>
            <xdr:cNvPr id="47129" name="Button 25" hidden="1">
              <a:extLst>
                <a:ext uri="{63B3BB69-23CF-44E3-9099-C40C66FF867C}">
                  <a14:compatExt spid="_x0000_s47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0</xdr:row>
          <xdr:rowOff>0</xdr:rowOff>
        </xdr:from>
        <xdr:to>
          <xdr:col>9</xdr:col>
          <xdr:colOff>0</xdr:colOff>
          <xdr:row>1</xdr:row>
          <xdr:rowOff>95250</xdr:rowOff>
        </xdr:to>
        <xdr:sp macro="" textlink="">
          <xdr:nvSpPr>
            <xdr:cNvPr id="103425" name="Button 1" hidden="1">
              <a:extLst>
                <a:ext uri="{63B3BB69-23CF-44E3-9099-C40C66FF867C}">
                  <a14:compatExt spid="_x0000_s10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</xdr:row>
          <xdr:rowOff>95250</xdr:rowOff>
        </xdr:from>
        <xdr:to>
          <xdr:col>9</xdr:col>
          <xdr:colOff>0</xdr:colOff>
          <xdr:row>3</xdr:row>
          <xdr:rowOff>0</xdr:rowOff>
        </xdr:to>
        <xdr:sp macro="" textlink="">
          <xdr:nvSpPr>
            <xdr:cNvPr id="103426" name="Button 2" hidden="1">
              <a:extLst>
                <a:ext uri="{63B3BB69-23CF-44E3-9099-C40C66FF867C}">
                  <a14:compatExt spid="_x0000_s103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9525</xdr:rowOff>
        </xdr:from>
        <xdr:to>
          <xdr:col>1</xdr:col>
          <xdr:colOff>514350</xdr:colOff>
          <xdr:row>1</xdr:row>
          <xdr:rowOff>57150</xdr:rowOff>
        </xdr:to>
        <xdr:sp macro="" textlink="">
          <xdr:nvSpPr>
            <xdr:cNvPr id="103427" name="Button 3" hidden="1">
              <a:extLst>
                <a:ext uri="{63B3BB69-23CF-44E3-9099-C40C66FF867C}">
                  <a14:compatExt spid="_x0000_s103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57150</xdr:rowOff>
        </xdr:from>
        <xdr:to>
          <xdr:col>1</xdr:col>
          <xdr:colOff>514350</xdr:colOff>
          <xdr:row>2</xdr:row>
          <xdr:rowOff>133350</xdr:rowOff>
        </xdr:to>
        <xdr:sp macro="" textlink="">
          <xdr:nvSpPr>
            <xdr:cNvPr id="103428" name="Button 4" hidden="1">
              <a:extLst>
                <a:ext uri="{63B3BB69-23CF-44E3-9099-C40C66FF867C}">
                  <a14:compatExt spid="_x0000_s103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drawings/drawing8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9525</xdr:rowOff>
        </xdr:from>
        <xdr:to>
          <xdr:col>1</xdr:col>
          <xdr:colOff>438150</xdr:colOff>
          <xdr:row>0</xdr:row>
          <xdr:rowOff>209550</xdr:rowOff>
        </xdr:to>
        <xdr:sp macro="" textlink="">
          <xdr:nvSpPr>
            <xdr:cNvPr id="48129" name="Button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895350</xdr:colOff>
          <xdr:row>1</xdr:row>
          <xdr:rowOff>57150</xdr:rowOff>
        </xdr:from>
        <xdr:to>
          <xdr:col>5</xdr:col>
          <xdr:colOff>628650</xdr:colOff>
          <xdr:row>2</xdr:row>
          <xdr:rowOff>85725</xdr:rowOff>
        </xdr:to>
        <xdr:sp macro="" textlink="">
          <xdr:nvSpPr>
            <xdr:cNvPr id="48156" name="Button 28" hidden="1">
              <a:extLst>
                <a:ext uri="{63B3BB69-23CF-44E3-9099-C40C66FF867C}">
                  <a14:compatExt spid="_x0000_s48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895350</xdr:colOff>
          <xdr:row>0</xdr:row>
          <xdr:rowOff>9525</xdr:rowOff>
        </xdr:from>
        <xdr:to>
          <xdr:col>5</xdr:col>
          <xdr:colOff>628650</xdr:colOff>
          <xdr:row>1</xdr:row>
          <xdr:rowOff>57150</xdr:rowOff>
        </xdr:to>
        <xdr:sp macro="" textlink="">
          <xdr:nvSpPr>
            <xdr:cNvPr id="48157" name="Button 29" hidden="1">
              <a:extLst>
                <a:ext uri="{63B3BB69-23CF-44E3-9099-C40C66FF867C}">
                  <a14:compatExt spid="_x0000_s48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209550</xdr:rowOff>
        </xdr:from>
        <xdr:to>
          <xdr:col>1</xdr:col>
          <xdr:colOff>438150</xdr:colOff>
          <xdr:row>1</xdr:row>
          <xdr:rowOff>171450</xdr:rowOff>
        </xdr:to>
        <xdr:sp macro="" textlink="">
          <xdr:nvSpPr>
            <xdr:cNvPr id="48159" name="Button 31" hidden="1">
              <a:extLst>
                <a:ext uri="{63B3BB69-23CF-44E3-9099-C40C66FF867C}">
                  <a14:compatExt spid="_x0000_s48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drawings/drawing8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0</xdr:col>
          <xdr:colOff>1581150</xdr:colOff>
          <xdr:row>1</xdr:row>
          <xdr:rowOff>57150</xdr:rowOff>
        </xdr:to>
        <xdr:sp macro="" textlink="">
          <xdr:nvSpPr>
            <xdr:cNvPr id="49153" name="Butto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57150</xdr:rowOff>
        </xdr:from>
        <xdr:to>
          <xdr:col>0</xdr:col>
          <xdr:colOff>1581150</xdr:colOff>
          <xdr:row>2</xdr:row>
          <xdr:rowOff>66675</xdr:rowOff>
        </xdr:to>
        <xdr:sp macro="" textlink="">
          <xdr:nvSpPr>
            <xdr:cNvPr id="49154" name="Button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0</xdr:row>
          <xdr:rowOff>0</xdr:rowOff>
        </xdr:from>
        <xdr:to>
          <xdr:col>5</xdr:col>
          <xdr:colOff>171450</xdr:colOff>
          <xdr:row>1</xdr:row>
          <xdr:rowOff>57150</xdr:rowOff>
        </xdr:to>
        <xdr:sp macro="" textlink="">
          <xdr:nvSpPr>
            <xdr:cNvPr id="49155" name="Button 3" hidden="1">
              <a:extLst>
                <a:ext uri="{63B3BB69-23CF-44E3-9099-C40C66FF867C}">
                  <a14:compatExt spid="_x0000_s49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809625</xdr:colOff>
          <xdr:row>1</xdr:row>
          <xdr:rowOff>57150</xdr:rowOff>
        </xdr:from>
        <xdr:to>
          <xdr:col>5</xdr:col>
          <xdr:colOff>161925</xdr:colOff>
          <xdr:row>2</xdr:row>
          <xdr:rowOff>114300</xdr:rowOff>
        </xdr:to>
        <xdr:sp macro="" textlink="">
          <xdr:nvSpPr>
            <xdr:cNvPr id="49156" name="Button 4" hidden="1">
              <a:extLst>
                <a:ext uri="{63B3BB69-23CF-44E3-9099-C40C66FF867C}">
                  <a14:compatExt spid="_x0000_s49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8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0</xdr:rowOff>
        </xdr:from>
        <xdr:to>
          <xdr:col>0</xdr:col>
          <xdr:colOff>1419225</xdr:colOff>
          <xdr:row>2</xdr:row>
          <xdr:rowOff>28575</xdr:rowOff>
        </xdr:to>
        <xdr:sp macro="" textlink="">
          <xdr:nvSpPr>
            <xdr:cNvPr id="50177" name="Button 1" hidden="1">
              <a:extLst>
                <a:ext uri="{63B3BB69-23CF-44E3-9099-C40C66FF867C}">
                  <a14:compatExt spid="_x0000_s50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2</xdr:row>
          <xdr:rowOff>28575</xdr:rowOff>
        </xdr:from>
        <xdr:to>
          <xdr:col>0</xdr:col>
          <xdr:colOff>1419225</xdr:colOff>
          <xdr:row>2</xdr:row>
          <xdr:rowOff>104775</xdr:rowOff>
        </xdr:to>
        <xdr:sp macro="" textlink="">
          <xdr:nvSpPr>
            <xdr:cNvPr id="50178" name="Button 2" hidden="1">
              <a:extLst>
                <a:ext uri="{63B3BB69-23CF-44E3-9099-C40C66FF867C}">
                  <a14:compatExt spid="_x0000_s50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1238250</xdr:colOff>
          <xdr:row>0</xdr:row>
          <xdr:rowOff>9525</xdr:rowOff>
        </xdr:from>
        <xdr:to>
          <xdr:col>3</xdr:col>
          <xdr:colOff>990600</xdr:colOff>
          <xdr:row>2</xdr:row>
          <xdr:rowOff>57150</xdr:rowOff>
        </xdr:to>
        <xdr:sp macro="" textlink="">
          <xdr:nvSpPr>
            <xdr:cNvPr id="50179" name="Button 3" hidden="1">
              <a:extLst>
                <a:ext uri="{63B3BB69-23CF-44E3-9099-C40C66FF867C}">
                  <a14:compatExt spid="_x0000_s50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1238250</xdr:colOff>
          <xdr:row>2</xdr:row>
          <xdr:rowOff>57150</xdr:rowOff>
        </xdr:from>
        <xdr:to>
          <xdr:col>1</xdr:col>
          <xdr:colOff>971550</xdr:colOff>
          <xdr:row>2</xdr:row>
          <xdr:rowOff>142875</xdr:rowOff>
        </xdr:to>
        <xdr:sp macro="" textlink="">
          <xdr:nvSpPr>
            <xdr:cNvPr id="50180" name="Button 4" hidden="1">
              <a:extLst>
                <a:ext uri="{63B3BB69-23CF-44E3-9099-C40C66FF867C}">
                  <a14:compatExt spid="_x0000_s50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8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561975</xdr:colOff>
          <xdr:row>1</xdr:row>
          <xdr:rowOff>28575</xdr:rowOff>
        </xdr:to>
        <xdr:sp macro="" textlink="">
          <xdr:nvSpPr>
            <xdr:cNvPr id="51201" name="Button 1" hidden="1">
              <a:extLst>
                <a:ext uri="{63B3BB69-23CF-44E3-9099-C40C66FF867C}">
                  <a14:compatExt spid="_x0000_s5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28575</xdr:rowOff>
        </xdr:from>
        <xdr:to>
          <xdr:col>1</xdr:col>
          <xdr:colOff>561975</xdr:colOff>
          <xdr:row>2</xdr:row>
          <xdr:rowOff>38100</xdr:rowOff>
        </xdr:to>
        <xdr:sp macro="" textlink="">
          <xdr:nvSpPr>
            <xdr:cNvPr id="51202" name="Button 2" hidden="1">
              <a:extLst>
                <a:ext uri="{63B3BB69-23CF-44E3-9099-C40C66FF867C}">
                  <a14:compatExt spid="_x0000_s51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676275</xdr:colOff>
          <xdr:row>0</xdr:row>
          <xdr:rowOff>0</xdr:rowOff>
        </xdr:from>
        <xdr:to>
          <xdr:col>5</xdr:col>
          <xdr:colOff>285750</xdr:colOff>
          <xdr:row>1</xdr:row>
          <xdr:rowOff>95250</xdr:rowOff>
        </xdr:to>
        <xdr:sp macro="" textlink="">
          <xdr:nvSpPr>
            <xdr:cNvPr id="51219" name="Button 19" hidden="1">
              <a:extLst>
                <a:ext uri="{63B3BB69-23CF-44E3-9099-C40C66FF867C}">
                  <a14:compatExt spid="_x0000_s51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666750</xdr:colOff>
          <xdr:row>1</xdr:row>
          <xdr:rowOff>95250</xdr:rowOff>
        </xdr:from>
        <xdr:to>
          <xdr:col>5</xdr:col>
          <xdr:colOff>285750</xdr:colOff>
          <xdr:row>3</xdr:row>
          <xdr:rowOff>28575</xdr:rowOff>
        </xdr:to>
        <xdr:sp macro="" textlink="">
          <xdr:nvSpPr>
            <xdr:cNvPr id="51220" name="Button 20" hidden="1">
              <a:extLst>
                <a:ext uri="{63B3BB69-23CF-44E3-9099-C40C66FF867C}">
                  <a14:compatExt spid="_x0000_s51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8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990600</xdr:colOff>
          <xdr:row>0</xdr:row>
          <xdr:rowOff>0</xdr:rowOff>
        </xdr:from>
        <xdr:to>
          <xdr:col>5</xdr:col>
          <xdr:colOff>57150</xdr:colOff>
          <xdr:row>0</xdr:row>
          <xdr:rowOff>228600</xdr:rowOff>
        </xdr:to>
        <xdr:sp macro="" textlink="">
          <xdr:nvSpPr>
            <xdr:cNvPr id="52227" name="Button 3" hidden="1">
              <a:extLst>
                <a:ext uri="{63B3BB69-23CF-44E3-9099-C40C66FF867C}">
                  <a14:compatExt spid="_x0000_s52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990600</xdr:colOff>
          <xdr:row>0</xdr:row>
          <xdr:rowOff>228600</xdr:rowOff>
        </xdr:from>
        <xdr:to>
          <xdr:col>5</xdr:col>
          <xdr:colOff>57150</xdr:colOff>
          <xdr:row>1</xdr:row>
          <xdr:rowOff>190500</xdr:rowOff>
        </xdr:to>
        <xdr:sp macro="" textlink="">
          <xdr:nvSpPr>
            <xdr:cNvPr id="52228" name="Button 4" hidden="1">
              <a:extLst>
                <a:ext uri="{63B3BB69-23CF-44E3-9099-C40C66FF867C}">
                  <a14:compatExt spid="_x0000_s52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38100</xdr:colOff>
          <xdr:row>0</xdr:row>
          <xdr:rowOff>228600</xdr:rowOff>
        </xdr:to>
        <xdr:sp macro="" textlink="">
          <xdr:nvSpPr>
            <xdr:cNvPr id="52231" name="Button 7" hidden="1">
              <a:extLst>
                <a:ext uri="{63B3BB69-23CF-44E3-9099-C40C66FF867C}">
                  <a14:compatExt spid="_x0000_s52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228600</xdr:rowOff>
        </xdr:from>
        <xdr:to>
          <xdr:col>1</xdr:col>
          <xdr:colOff>38100</xdr:colOff>
          <xdr:row>1</xdr:row>
          <xdr:rowOff>180975</xdr:rowOff>
        </xdr:to>
        <xdr:sp macro="" textlink="">
          <xdr:nvSpPr>
            <xdr:cNvPr id="52232" name="Button 8" hidden="1">
              <a:extLst>
                <a:ext uri="{63B3BB69-23CF-44E3-9099-C40C66FF867C}">
                  <a14:compatExt spid="_x0000_s52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drawings/drawing8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19050</xdr:rowOff>
        </xdr:from>
        <xdr:to>
          <xdr:col>1</xdr:col>
          <xdr:colOff>600075</xdr:colOff>
          <xdr:row>1</xdr:row>
          <xdr:rowOff>19050</xdr:rowOff>
        </xdr:to>
        <xdr:sp macro="" textlink="">
          <xdr:nvSpPr>
            <xdr:cNvPr id="53249" name="Button 1" hidden="1">
              <a:extLst>
                <a:ext uri="{63B3BB69-23CF-44E3-9099-C40C66FF867C}">
                  <a14:compatExt spid="_x0000_s5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1</xdr:row>
          <xdr:rowOff>19050</xdr:rowOff>
        </xdr:from>
        <xdr:to>
          <xdr:col>1</xdr:col>
          <xdr:colOff>590550</xdr:colOff>
          <xdr:row>2</xdr:row>
          <xdr:rowOff>19050</xdr:rowOff>
        </xdr:to>
        <xdr:sp macro="" textlink="">
          <xdr:nvSpPr>
            <xdr:cNvPr id="53250" name="Button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171450</xdr:colOff>
          <xdr:row>0</xdr:row>
          <xdr:rowOff>0</xdr:rowOff>
        </xdr:from>
        <xdr:to>
          <xdr:col>4</xdr:col>
          <xdr:colOff>762000</xdr:colOff>
          <xdr:row>1</xdr:row>
          <xdr:rowOff>19050</xdr:rowOff>
        </xdr:to>
        <xdr:sp macro="" textlink="">
          <xdr:nvSpPr>
            <xdr:cNvPr id="53251" name="Button 3" hidden="1">
              <a:extLst>
                <a:ext uri="{63B3BB69-23CF-44E3-9099-C40C66FF867C}">
                  <a14:compatExt spid="_x0000_s5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171450</xdr:colOff>
          <xdr:row>1</xdr:row>
          <xdr:rowOff>19050</xdr:rowOff>
        </xdr:from>
        <xdr:to>
          <xdr:col>4</xdr:col>
          <xdr:colOff>762000</xdr:colOff>
          <xdr:row>2</xdr:row>
          <xdr:rowOff>28575</xdr:rowOff>
        </xdr:to>
        <xdr:sp macro="" textlink="">
          <xdr:nvSpPr>
            <xdr:cNvPr id="53252" name="Button 4" hidden="1">
              <a:extLst>
                <a:ext uri="{63B3BB69-23CF-44E3-9099-C40C66FF867C}">
                  <a14:compatExt spid="_x0000_s5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8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247650</xdr:colOff>
          <xdr:row>1</xdr:row>
          <xdr:rowOff>28575</xdr:rowOff>
        </xdr:to>
        <xdr:sp macro="" textlink="">
          <xdr:nvSpPr>
            <xdr:cNvPr id="54273" name="Button 1" hidden="1">
              <a:extLst>
                <a:ext uri="{63B3BB69-23CF-44E3-9099-C40C66FF867C}">
                  <a14:compatExt spid="_x0000_s5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28575</xdr:rowOff>
        </xdr:from>
        <xdr:to>
          <xdr:col>1</xdr:col>
          <xdr:colOff>247650</xdr:colOff>
          <xdr:row>2</xdr:row>
          <xdr:rowOff>47625</xdr:rowOff>
        </xdr:to>
        <xdr:sp macro="" textlink="">
          <xdr:nvSpPr>
            <xdr:cNvPr id="54274" name="Button 2" hidden="1">
              <a:extLst>
                <a:ext uri="{63B3BB69-23CF-44E3-9099-C40C66FF867C}">
                  <a14:compatExt spid="_x0000_s54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685800</xdr:colOff>
          <xdr:row>0</xdr:row>
          <xdr:rowOff>0</xdr:rowOff>
        </xdr:from>
        <xdr:to>
          <xdr:col>4</xdr:col>
          <xdr:colOff>428625</xdr:colOff>
          <xdr:row>1</xdr:row>
          <xdr:rowOff>38100</xdr:rowOff>
        </xdr:to>
        <xdr:sp macro="" textlink="">
          <xdr:nvSpPr>
            <xdr:cNvPr id="54275" name="Button 3" hidden="1">
              <a:extLst>
                <a:ext uri="{63B3BB69-23CF-44E3-9099-C40C66FF867C}">
                  <a14:compatExt spid="_x0000_s54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685800</xdr:colOff>
          <xdr:row>1</xdr:row>
          <xdr:rowOff>38100</xdr:rowOff>
        </xdr:from>
        <xdr:to>
          <xdr:col>4</xdr:col>
          <xdr:colOff>428625</xdr:colOff>
          <xdr:row>2</xdr:row>
          <xdr:rowOff>76200</xdr:rowOff>
        </xdr:to>
        <xdr:sp macro="" textlink="">
          <xdr:nvSpPr>
            <xdr:cNvPr id="54276" name="Button 4" hidden="1">
              <a:extLst>
                <a:ext uri="{63B3BB69-23CF-44E3-9099-C40C66FF867C}">
                  <a14:compatExt spid="_x0000_s54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8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0</xdr:rowOff>
        </xdr:from>
        <xdr:to>
          <xdr:col>1</xdr:col>
          <xdr:colOff>476250</xdr:colOff>
          <xdr:row>1</xdr:row>
          <xdr:rowOff>28575</xdr:rowOff>
        </xdr:to>
        <xdr:sp macro="" textlink="">
          <xdr:nvSpPr>
            <xdr:cNvPr id="55297" name="Button 1" hidden="1">
              <a:extLst>
                <a:ext uri="{63B3BB69-23CF-44E3-9099-C40C66FF867C}">
                  <a14:compatExt spid="_x0000_s5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28575</xdr:rowOff>
        </xdr:from>
        <xdr:to>
          <xdr:col>1</xdr:col>
          <xdr:colOff>476250</xdr:colOff>
          <xdr:row>2</xdr:row>
          <xdr:rowOff>57150</xdr:rowOff>
        </xdr:to>
        <xdr:sp macro="" textlink="">
          <xdr:nvSpPr>
            <xdr:cNvPr id="55298" name="Button 2" hidden="1">
              <a:extLst>
                <a:ext uri="{63B3BB69-23CF-44E3-9099-C40C66FF867C}">
                  <a14:compatExt spid="_x0000_s55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666750</xdr:colOff>
          <xdr:row>0</xdr:row>
          <xdr:rowOff>28575</xdr:rowOff>
        </xdr:from>
        <xdr:to>
          <xdr:col>4</xdr:col>
          <xdr:colOff>571500</xdr:colOff>
          <xdr:row>1</xdr:row>
          <xdr:rowOff>66675</xdr:rowOff>
        </xdr:to>
        <xdr:sp macro="" textlink="">
          <xdr:nvSpPr>
            <xdr:cNvPr id="55302" name="Button 6" hidden="1">
              <a:extLst>
                <a:ext uri="{63B3BB69-23CF-44E3-9099-C40C66FF867C}">
                  <a14:compatExt spid="_x0000_s55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657225</xdr:colOff>
          <xdr:row>1</xdr:row>
          <xdr:rowOff>85725</xdr:rowOff>
        </xdr:from>
        <xdr:to>
          <xdr:col>4</xdr:col>
          <xdr:colOff>571500</xdr:colOff>
          <xdr:row>2</xdr:row>
          <xdr:rowOff>142875</xdr:rowOff>
        </xdr:to>
        <xdr:sp macro="" textlink="">
          <xdr:nvSpPr>
            <xdr:cNvPr id="55303" name="Button 7" hidden="1">
              <a:extLst>
                <a:ext uri="{63B3BB69-23CF-44E3-9099-C40C66FF867C}">
                  <a14:compatExt spid="_x0000_s55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8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247650</xdr:colOff>
          <xdr:row>1</xdr:row>
          <xdr:rowOff>28575</xdr:rowOff>
        </xdr:to>
        <xdr:sp macro="" textlink="">
          <xdr:nvSpPr>
            <xdr:cNvPr id="56323" name="Button 3" hidden="1">
              <a:extLst>
                <a:ext uri="{63B3BB69-23CF-44E3-9099-C40C66FF867C}">
                  <a14:compatExt spid="_x0000_s56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28575</xdr:rowOff>
        </xdr:from>
        <xdr:to>
          <xdr:col>1</xdr:col>
          <xdr:colOff>247650</xdr:colOff>
          <xdr:row>2</xdr:row>
          <xdr:rowOff>57150</xdr:rowOff>
        </xdr:to>
        <xdr:sp macro="" textlink="">
          <xdr:nvSpPr>
            <xdr:cNvPr id="56324" name="Button 4" hidden="1">
              <a:extLst>
                <a:ext uri="{63B3BB69-23CF-44E3-9099-C40C66FF867C}">
                  <a14:compatExt spid="_x0000_s56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400050</xdr:colOff>
          <xdr:row>0</xdr:row>
          <xdr:rowOff>0</xdr:rowOff>
        </xdr:from>
        <xdr:to>
          <xdr:col>5</xdr:col>
          <xdr:colOff>133350</xdr:colOff>
          <xdr:row>1</xdr:row>
          <xdr:rowOff>47625</xdr:rowOff>
        </xdr:to>
        <xdr:sp macro="" textlink="">
          <xdr:nvSpPr>
            <xdr:cNvPr id="56325" name="Button 5" hidden="1">
              <a:extLst>
                <a:ext uri="{63B3BB69-23CF-44E3-9099-C40C66FF867C}">
                  <a14:compatExt spid="_x0000_s56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390525</xdr:colOff>
          <xdr:row>1</xdr:row>
          <xdr:rowOff>47625</xdr:rowOff>
        </xdr:from>
        <xdr:to>
          <xdr:col>5</xdr:col>
          <xdr:colOff>133350</xdr:colOff>
          <xdr:row>2</xdr:row>
          <xdr:rowOff>104775</xdr:rowOff>
        </xdr:to>
        <xdr:sp macro="" textlink="">
          <xdr:nvSpPr>
            <xdr:cNvPr id="56326" name="Button 6" hidden="1">
              <a:extLst>
                <a:ext uri="{63B3BB69-23CF-44E3-9099-C40C66FF867C}">
                  <a14:compatExt spid="_x0000_s56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8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247650</xdr:colOff>
          <xdr:row>1</xdr:row>
          <xdr:rowOff>28575</xdr:rowOff>
        </xdr:to>
        <xdr:sp macro="" textlink="">
          <xdr:nvSpPr>
            <xdr:cNvPr id="57345" name="Button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47625</xdr:rowOff>
        </xdr:from>
        <xdr:to>
          <xdr:col>1</xdr:col>
          <xdr:colOff>247650</xdr:colOff>
          <xdr:row>2</xdr:row>
          <xdr:rowOff>76200</xdr:rowOff>
        </xdr:to>
        <xdr:sp macro="" textlink="">
          <xdr:nvSpPr>
            <xdr:cNvPr id="57346" name="Button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514350</xdr:colOff>
          <xdr:row>0</xdr:row>
          <xdr:rowOff>0</xdr:rowOff>
        </xdr:from>
        <xdr:to>
          <xdr:col>5</xdr:col>
          <xdr:colOff>190500</xdr:colOff>
          <xdr:row>1</xdr:row>
          <xdr:rowOff>47625</xdr:rowOff>
        </xdr:to>
        <xdr:sp macro="" textlink="">
          <xdr:nvSpPr>
            <xdr:cNvPr id="57347" name="Button 3" hidden="1">
              <a:extLst>
                <a:ext uri="{63B3BB69-23CF-44E3-9099-C40C66FF867C}">
                  <a14:compatExt spid="_x0000_s57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514350</xdr:colOff>
          <xdr:row>1</xdr:row>
          <xdr:rowOff>47625</xdr:rowOff>
        </xdr:from>
        <xdr:to>
          <xdr:col>5</xdr:col>
          <xdr:colOff>190500</xdr:colOff>
          <xdr:row>2</xdr:row>
          <xdr:rowOff>104775</xdr:rowOff>
        </xdr:to>
        <xdr:sp macro="" textlink="">
          <xdr:nvSpPr>
            <xdr:cNvPr id="57348" name="Button 4" hidden="1">
              <a:extLst>
                <a:ext uri="{63B3BB69-23CF-44E3-9099-C40C66FF867C}">
                  <a14:compatExt spid="_x0000_s57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581025</xdr:colOff>
          <xdr:row>0</xdr:row>
          <xdr:rowOff>0</xdr:rowOff>
        </xdr:from>
        <xdr:to>
          <xdr:col>11</xdr:col>
          <xdr:colOff>571500</xdr:colOff>
          <xdr:row>1</xdr:row>
          <xdr:rowOff>57150</xdr:rowOff>
        </xdr:to>
        <xdr:sp macro="" textlink="">
          <xdr:nvSpPr>
            <xdr:cNvPr id="102401" name="Button 1" hidden="1">
              <a:extLst>
                <a:ext uri="{63B3BB69-23CF-44E3-9099-C40C66FF867C}">
                  <a14:compatExt spid="_x0000_s10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581025</xdr:colOff>
          <xdr:row>1</xdr:row>
          <xdr:rowOff>57150</xdr:rowOff>
        </xdr:from>
        <xdr:to>
          <xdr:col>11</xdr:col>
          <xdr:colOff>571500</xdr:colOff>
          <xdr:row>2</xdr:row>
          <xdr:rowOff>104775</xdr:rowOff>
        </xdr:to>
        <xdr:sp macro="" textlink="">
          <xdr:nvSpPr>
            <xdr:cNvPr id="102403" name="Button 3" hidden="1">
              <a:extLst>
                <a:ext uri="{63B3BB69-23CF-44E3-9099-C40C66FF867C}">
                  <a14:compatExt spid="_x0000_s10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9525</xdr:rowOff>
        </xdr:from>
        <xdr:to>
          <xdr:col>3</xdr:col>
          <xdr:colOff>66675</xdr:colOff>
          <xdr:row>1</xdr:row>
          <xdr:rowOff>28575</xdr:rowOff>
        </xdr:to>
        <xdr:sp macro="" textlink="">
          <xdr:nvSpPr>
            <xdr:cNvPr id="102404" name="Button 4" hidden="1">
              <a:extLst>
                <a:ext uri="{63B3BB69-23CF-44E3-9099-C40C66FF867C}">
                  <a14:compatExt spid="_x0000_s10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38100</xdr:rowOff>
        </xdr:from>
        <xdr:to>
          <xdr:col>3</xdr:col>
          <xdr:colOff>66675</xdr:colOff>
          <xdr:row>2</xdr:row>
          <xdr:rowOff>76200</xdr:rowOff>
        </xdr:to>
        <xdr:sp macro="" textlink="">
          <xdr:nvSpPr>
            <xdr:cNvPr id="102405" name="Button 5" hidden="1">
              <a:extLst>
                <a:ext uri="{63B3BB69-23CF-44E3-9099-C40C66FF867C}">
                  <a14:compatExt spid="_x0000_s10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</xdr:wsDr>
</file>

<file path=xl/drawings/drawing9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247650</xdr:colOff>
          <xdr:row>0</xdr:row>
          <xdr:rowOff>171450</xdr:rowOff>
        </xdr:to>
        <xdr:sp macro="" textlink="">
          <xdr:nvSpPr>
            <xdr:cNvPr id="69633" name="Button 1" hidden="1">
              <a:extLst>
                <a:ext uri="{63B3BB69-23CF-44E3-9099-C40C66FF867C}">
                  <a14:compatExt spid="_x0000_s69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180975</xdr:rowOff>
        </xdr:from>
        <xdr:to>
          <xdr:col>1</xdr:col>
          <xdr:colOff>238125</xdr:colOff>
          <xdr:row>1</xdr:row>
          <xdr:rowOff>142875</xdr:rowOff>
        </xdr:to>
        <xdr:sp macro="" textlink="">
          <xdr:nvSpPr>
            <xdr:cNvPr id="69634" name="Butto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1381125</xdr:colOff>
          <xdr:row>0</xdr:row>
          <xdr:rowOff>0</xdr:rowOff>
        </xdr:from>
        <xdr:to>
          <xdr:col>5</xdr:col>
          <xdr:colOff>104775</xdr:colOff>
          <xdr:row>0</xdr:row>
          <xdr:rowOff>180975</xdr:rowOff>
        </xdr:to>
        <xdr:sp macro="" textlink="">
          <xdr:nvSpPr>
            <xdr:cNvPr id="69637" name="Button 5" hidden="1">
              <a:extLst>
                <a:ext uri="{63B3BB69-23CF-44E3-9099-C40C66FF867C}">
                  <a14:compatExt spid="_x0000_s69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1390650</xdr:colOff>
          <xdr:row>0</xdr:row>
          <xdr:rowOff>180975</xdr:rowOff>
        </xdr:from>
        <xdr:to>
          <xdr:col>5</xdr:col>
          <xdr:colOff>114300</xdr:colOff>
          <xdr:row>2</xdr:row>
          <xdr:rowOff>9525</xdr:rowOff>
        </xdr:to>
        <xdr:sp macro="" textlink="">
          <xdr:nvSpPr>
            <xdr:cNvPr id="69638" name="Button 6" hidden="1">
              <a:extLst>
                <a:ext uri="{63B3BB69-23CF-44E3-9099-C40C66FF867C}">
                  <a14:compatExt spid="_x0000_s69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198120</xdr:rowOff>
    </xdr:from>
    <xdr:to>
      <xdr:col>1</xdr:col>
      <xdr:colOff>0</xdr:colOff>
      <xdr:row>16</xdr:row>
      <xdr:rowOff>30480</xdr:rowOff>
    </xdr:to>
    <xdr:sp macro="" textlink="">
      <xdr:nvSpPr>
        <xdr:cNvPr id="70674" name="Line 1"/>
        <xdr:cNvSpPr>
          <a:spLocks noChangeShapeType="1"/>
        </xdr:cNvSpPr>
      </xdr:nvSpPr>
      <xdr:spPr bwMode="auto">
        <a:xfrm flipH="1">
          <a:off x="647700" y="2735580"/>
          <a:ext cx="0" cy="2895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15</xdr:row>
      <xdr:rowOff>198120</xdr:rowOff>
    </xdr:from>
    <xdr:to>
      <xdr:col>6</xdr:col>
      <xdr:colOff>0</xdr:colOff>
      <xdr:row>17</xdr:row>
      <xdr:rowOff>30480</xdr:rowOff>
    </xdr:to>
    <xdr:sp macro="" textlink="">
      <xdr:nvSpPr>
        <xdr:cNvPr id="70675" name="Line 2"/>
        <xdr:cNvSpPr>
          <a:spLocks noChangeShapeType="1"/>
        </xdr:cNvSpPr>
      </xdr:nvSpPr>
      <xdr:spPr bwMode="auto">
        <a:xfrm flipH="1">
          <a:off x="5638800" y="2964180"/>
          <a:ext cx="0" cy="2895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476250</xdr:colOff>
          <xdr:row>1</xdr:row>
          <xdr:rowOff>104775</xdr:rowOff>
        </xdr:to>
        <xdr:sp macro="" textlink="">
          <xdr:nvSpPr>
            <xdr:cNvPr id="70659" name="Button 3" hidden="1">
              <a:extLst>
                <a:ext uri="{63B3BB69-23CF-44E3-9099-C40C66FF867C}">
                  <a14:compatExt spid="_x0000_s70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114300</xdr:rowOff>
        </xdr:from>
        <xdr:to>
          <xdr:col>1</xdr:col>
          <xdr:colOff>476250</xdr:colOff>
          <xdr:row>2</xdr:row>
          <xdr:rowOff>142875</xdr:rowOff>
        </xdr:to>
        <xdr:sp macro="" textlink="">
          <xdr:nvSpPr>
            <xdr:cNvPr id="70660" name="Button 4" hidden="1">
              <a:extLst>
                <a:ext uri="{63B3BB69-23CF-44E3-9099-C40C66FF867C}">
                  <a14:compatExt spid="_x0000_s70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</xdr:row>
          <xdr:rowOff>85725</xdr:rowOff>
        </xdr:from>
        <xdr:to>
          <xdr:col>8</xdr:col>
          <xdr:colOff>114300</xdr:colOff>
          <xdr:row>3</xdr:row>
          <xdr:rowOff>0</xdr:rowOff>
        </xdr:to>
        <xdr:sp macro="" textlink="">
          <xdr:nvSpPr>
            <xdr:cNvPr id="70662" name="Button 6" hidden="1">
              <a:extLst>
                <a:ext uri="{63B3BB69-23CF-44E3-9099-C40C66FF867C}">
                  <a14:compatExt spid="_x0000_s70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0</xdr:row>
          <xdr:rowOff>0</xdr:rowOff>
        </xdr:from>
        <xdr:to>
          <xdr:col>8</xdr:col>
          <xdr:colOff>114300</xdr:colOff>
          <xdr:row>1</xdr:row>
          <xdr:rowOff>85725</xdr:rowOff>
        </xdr:to>
        <xdr:sp macro="" textlink="">
          <xdr:nvSpPr>
            <xdr:cNvPr id="70665" name="Button 9" hidden="1">
              <a:extLst>
                <a:ext uri="{63B3BB69-23CF-44E3-9099-C40C66FF867C}">
                  <a14:compatExt spid="_x0000_s70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</xdr:wsDr>
</file>

<file path=xl/drawings/drawing9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1</xdr:col>
          <xdr:colOff>247650</xdr:colOff>
          <xdr:row>1</xdr:row>
          <xdr:rowOff>57150</xdr:rowOff>
        </xdr:to>
        <xdr:sp macro="" textlink="">
          <xdr:nvSpPr>
            <xdr:cNvPr id="58369" name="Button 1" hidden="1">
              <a:extLst>
                <a:ext uri="{63B3BB69-23CF-44E3-9099-C40C66FF867C}">
                  <a14:compatExt spid="_x0000_s58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57150</xdr:rowOff>
        </xdr:from>
        <xdr:to>
          <xdr:col>1</xdr:col>
          <xdr:colOff>247650</xdr:colOff>
          <xdr:row>2</xdr:row>
          <xdr:rowOff>76200</xdr:rowOff>
        </xdr:to>
        <xdr:sp macro="" textlink="">
          <xdr:nvSpPr>
            <xdr:cNvPr id="58370" name="Button 2" hidden="1">
              <a:extLst>
                <a:ext uri="{63B3BB69-23CF-44E3-9099-C40C66FF867C}">
                  <a14:compatExt spid="_x0000_s58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438150</xdr:colOff>
          <xdr:row>0</xdr:row>
          <xdr:rowOff>0</xdr:rowOff>
        </xdr:from>
        <xdr:to>
          <xdr:col>5</xdr:col>
          <xdr:colOff>171450</xdr:colOff>
          <xdr:row>1</xdr:row>
          <xdr:rowOff>47625</xdr:rowOff>
        </xdr:to>
        <xdr:sp macro="" textlink="">
          <xdr:nvSpPr>
            <xdr:cNvPr id="58371" name="Button 3" hidden="1">
              <a:extLst>
                <a:ext uri="{63B3BB69-23CF-44E3-9099-C40C66FF867C}">
                  <a14:compatExt spid="_x0000_s58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419100</xdr:colOff>
          <xdr:row>1</xdr:row>
          <xdr:rowOff>47625</xdr:rowOff>
        </xdr:from>
        <xdr:to>
          <xdr:col>5</xdr:col>
          <xdr:colOff>161925</xdr:colOff>
          <xdr:row>2</xdr:row>
          <xdr:rowOff>104775</xdr:rowOff>
        </xdr:to>
        <xdr:sp macro="" textlink="">
          <xdr:nvSpPr>
            <xdr:cNvPr id="58372" name="Button 4" hidden="1">
              <a:extLst>
                <a:ext uri="{63B3BB69-23CF-44E3-9099-C40C66FF867C}">
                  <a14:compatExt spid="_x0000_s58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9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247650</xdr:colOff>
          <xdr:row>1</xdr:row>
          <xdr:rowOff>28575</xdr:rowOff>
        </xdr:to>
        <xdr:sp macro="" textlink="">
          <xdr:nvSpPr>
            <xdr:cNvPr id="59393" name="Button 1" hidden="1">
              <a:extLst>
                <a:ext uri="{63B3BB69-23CF-44E3-9099-C40C66FF867C}">
                  <a14:compatExt spid="_x0000_s59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Go To Main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28575</xdr:rowOff>
        </xdr:from>
        <xdr:to>
          <xdr:col>1</xdr:col>
          <xdr:colOff>247650</xdr:colOff>
          <xdr:row>2</xdr:row>
          <xdr:rowOff>57150</xdr:rowOff>
        </xdr:to>
        <xdr:sp macro="" textlink="">
          <xdr:nvSpPr>
            <xdr:cNvPr id="59394" name="Button 2" hidden="1">
              <a:extLst>
                <a:ext uri="{63B3BB69-23CF-44E3-9099-C40C66FF867C}">
                  <a14:compatExt spid="_x0000_s59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400050</xdr:colOff>
          <xdr:row>0</xdr:row>
          <xdr:rowOff>0</xdr:rowOff>
        </xdr:from>
        <xdr:to>
          <xdr:col>5</xdr:col>
          <xdr:colOff>142875</xdr:colOff>
          <xdr:row>1</xdr:row>
          <xdr:rowOff>47625</xdr:rowOff>
        </xdr:to>
        <xdr:sp macro="" textlink="">
          <xdr:nvSpPr>
            <xdr:cNvPr id="59395" name="Button 3" hidden="1">
              <a:extLst>
                <a:ext uri="{63B3BB69-23CF-44E3-9099-C40C66FF867C}">
                  <a14:compatExt spid="_x0000_s59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Next 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400050</xdr:colOff>
          <xdr:row>1</xdr:row>
          <xdr:rowOff>47625</xdr:rowOff>
        </xdr:from>
        <xdr:to>
          <xdr:col>5</xdr:col>
          <xdr:colOff>142875</xdr:colOff>
          <xdr:row>2</xdr:row>
          <xdr:rowOff>76200</xdr:rowOff>
        </xdr:to>
        <xdr:sp macro="" textlink="">
          <xdr:nvSpPr>
            <xdr:cNvPr id="59396" name="Button 4" hidden="1">
              <a:extLst>
                <a:ext uri="{63B3BB69-23CF-44E3-9099-C40C66FF867C}">
                  <a14:compatExt spid="_x0000_s59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&lt;&lt; Prievious</a:t>
              </a:r>
            </a:p>
          </xdr:txBody>
        </xdr:sp>
        <xdr:clientData fPrintsWithSheet="0"/>
      </xdr:twoCellAnchor>
    </mc:Choice>
    <mc:Fallback/>
  </mc:AlternateContent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411480</xdr:colOff>
      <xdr:row>6</xdr:row>
      <xdr:rowOff>99060</xdr:rowOff>
    </xdr:from>
    <xdr:to>
      <xdr:col>5</xdr:col>
      <xdr:colOff>335280</xdr:colOff>
      <xdr:row>8</xdr:row>
      <xdr:rowOff>38100</xdr:rowOff>
    </xdr:to>
    <xdr:sp macro="" textlink="">
      <xdr:nvSpPr>
        <xdr:cNvPr id="65558" name="Rectangle 22"/>
        <xdr:cNvSpPr>
          <a:spLocks noChangeArrowheads="1"/>
        </xdr:cNvSpPr>
      </xdr:nvSpPr>
      <xdr:spPr bwMode="auto">
        <a:xfrm>
          <a:off x="2849880" y="1104900"/>
          <a:ext cx="533400" cy="2743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17</a:t>
          </a:r>
        </a:p>
      </xdr:txBody>
    </xdr:sp>
    <xdr:clientData/>
  </xdr:twoCellAnchor>
  <xdr:twoCellAnchor>
    <xdr:from>
      <xdr:col>2</xdr:col>
      <xdr:colOff>198120</xdr:colOff>
      <xdr:row>1</xdr:row>
      <xdr:rowOff>22860</xdr:rowOff>
    </xdr:from>
    <xdr:to>
      <xdr:col>3</xdr:col>
      <xdr:colOff>121920</xdr:colOff>
      <xdr:row>2</xdr:row>
      <xdr:rowOff>129540</xdr:rowOff>
    </xdr:to>
    <xdr:sp macro="" textlink="">
      <xdr:nvSpPr>
        <xdr:cNvPr id="65537" name="Rectangle 1"/>
        <xdr:cNvSpPr>
          <a:spLocks noChangeArrowheads="1"/>
        </xdr:cNvSpPr>
      </xdr:nvSpPr>
      <xdr:spPr bwMode="auto">
        <a:xfrm>
          <a:off x="1417320" y="190500"/>
          <a:ext cx="533400" cy="2743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3A1</a:t>
          </a:r>
        </a:p>
      </xdr:txBody>
    </xdr:sp>
    <xdr:clientData/>
  </xdr:twoCellAnchor>
  <xdr:twoCellAnchor>
    <xdr:from>
      <xdr:col>3</xdr:col>
      <xdr:colOff>419100</xdr:colOff>
      <xdr:row>1</xdr:row>
      <xdr:rowOff>22860</xdr:rowOff>
    </xdr:from>
    <xdr:to>
      <xdr:col>4</xdr:col>
      <xdr:colOff>342900</xdr:colOff>
      <xdr:row>2</xdr:row>
      <xdr:rowOff>129540</xdr:rowOff>
    </xdr:to>
    <xdr:sp macro="" textlink="">
      <xdr:nvSpPr>
        <xdr:cNvPr id="65538" name="Rectangle 2"/>
        <xdr:cNvSpPr>
          <a:spLocks noChangeArrowheads="1"/>
        </xdr:cNvSpPr>
      </xdr:nvSpPr>
      <xdr:spPr bwMode="auto">
        <a:xfrm>
          <a:off x="2247900" y="190500"/>
          <a:ext cx="533400" cy="2743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3A2</a:t>
          </a:r>
        </a:p>
      </xdr:txBody>
    </xdr:sp>
    <xdr:clientData/>
  </xdr:twoCellAnchor>
  <xdr:twoCellAnchor>
    <xdr:from>
      <xdr:col>4</xdr:col>
      <xdr:colOff>601980</xdr:colOff>
      <xdr:row>1</xdr:row>
      <xdr:rowOff>22860</xdr:rowOff>
    </xdr:from>
    <xdr:to>
      <xdr:col>5</xdr:col>
      <xdr:colOff>525780</xdr:colOff>
      <xdr:row>2</xdr:row>
      <xdr:rowOff>129540</xdr:rowOff>
    </xdr:to>
    <xdr:sp macro="" textlink="">
      <xdr:nvSpPr>
        <xdr:cNvPr id="65539" name="Rectangle 3"/>
        <xdr:cNvSpPr>
          <a:spLocks noChangeArrowheads="1"/>
        </xdr:cNvSpPr>
      </xdr:nvSpPr>
      <xdr:spPr bwMode="auto">
        <a:xfrm>
          <a:off x="3040380" y="190500"/>
          <a:ext cx="533400" cy="2743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3A3</a:t>
          </a:r>
        </a:p>
      </xdr:txBody>
    </xdr:sp>
    <xdr:clientData/>
  </xdr:twoCellAnchor>
  <xdr:twoCellAnchor>
    <xdr:from>
      <xdr:col>3</xdr:col>
      <xdr:colOff>121920</xdr:colOff>
      <xdr:row>1</xdr:row>
      <xdr:rowOff>160020</xdr:rowOff>
    </xdr:from>
    <xdr:to>
      <xdr:col>3</xdr:col>
      <xdr:colOff>419100</xdr:colOff>
      <xdr:row>1</xdr:row>
      <xdr:rowOff>160020</xdr:rowOff>
    </xdr:to>
    <xdr:cxnSp macro="">
      <xdr:nvCxnSpPr>
        <xdr:cNvPr id="65685" name="AutoShape 7"/>
        <xdr:cNvCxnSpPr>
          <a:cxnSpLocks noChangeShapeType="1"/>
          <a:stCxn id="65537" idx="3"/>
          <a:endCxn id="65538" idx="1"/>
        </xdr:cNvCxnSpPr>
      </xdr:nvCxnSpPr>
      <xdr:spPr bwMode="auto">
        <a:xfrm>
          <a:off x="1950720" y="327660"/>
          <a:ext cx="297180" cy="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342900</xdr:colOff>
      <xdr:row>1</xdr:row>
      <xdr:rowOff>160020</xdr:rowOff>
    </xdr:from>
    <xdr:to>
      <xdr:col>4</xdr:col>
      <xdr:colOff>601980</xdr:colOff>
      <xdr:row>1</xdr:row>
      <xdr:rowOff>160020</xdr:rowOff>
    </xdr:to>
    <xdr:cxnSp macro="">
      <xdr:nvCxnSpPr>
        <xdr:cNvPr id="65686" name="AutoShape 9"/>
        <xdr:cNvCxnSpPr>
          <a:cxnSpLocks noChangeShapeType="1"/>
          <a:stCxn id="65538" idx="3"/>
          <a:endCxn id="65539" idx="1"/>
        </xdr:cNvCxnSpPr>
      </xdr:nvCxnSpPr>
      <xdr:spPr bwMode="auto">
        <a:xfrm>
          <a:off x="2781300" y="327660"/>
          <a:ext cx="259080" cy="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182880</xdr:colOff>
      <xdr:row>0</xdr:row>
      <xdr:rowOff>99060</xdr:rowOff>
    </xdr:from>
    <xdr:to>
      <xdr:col>7</xdr:col>
      <xdr:colOff>152400</xdr:colOff>
      <xdr:row>2</xdr:row>
      <xdr:rowOff>144780</xdr:rowOff>
    </xdr:to>
    <xdr:sp macro="" textlink="">
      <xdr:nvSpPr>
        <xdr:cNvPr id="65546" name="Rectangle 10"/>
        <xdr:cNvSpPr>
          <a:spLocks noChangeArrowheads="1"/>
        </xdr:cNvSpPr>
      </xdr:nvSpPr>
      <xdr:spPr bwMode="auto">
        <a:xfrm>
          <a:off x="3840480" y="99060"/>
          <a:ext cx="579120" cy="381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4A/4A1 Series</a:t>
          </a:r>
        </a:p>
      </xdr:txBody>
    </xdr:sp>
    <xdr:clientData/>
  </xdr:twoCellAnchor>
  <xdr:twoCellAnchor>
    <xdr:from>
      <xdr:col>7</xdr:col>
      <xdr:colOff>373380</xdr:colOff>
      <xdr:row>1</xdr:row>
      <xdr:rowOff>22860</xdr:rowOff>
    </xdr:from>
    <xdr:to>
      <xdr:col>8</xdr:col>
      <xdr:colOff>297180</xdr:colOff>
      <xdr:row>2</xdr:row>
      <xdr:rowOff>129540</xdr:rowOff>
    </xdr:to>
    <xdr:sp macro="" textlink="">
      <xdr:nvSpPr>
        <xdr:cNvPr id="65547" name="Rectangle 11"/>
        <xdr:cNvSpPr>
          <a:spLocks noChangeArrowheads="1"/>
        </xdr:cNvSpPr>
      </xdr:nvSpPr>
      <xdr:spPr bwMode="auto">
        <a:xfrm>
          <a:off x="4640580" y="190500"/>
          <a:ext cx="533400" cy="2743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2C</a:t>
          </a:r>
        </a:p>
      </xdr:txBody>
    </xdr:sp>
    <xdr:clientData/>
  </xdr:twoCellAnchor>
  <xdr:twoCellAnchor>
    <xdr:from>
      <xdr:col>8</xdr:col>
      <xdr:colOff>563880</xdr:colOff>
      <xdr:row>1</xdr:row>
      <xdr:rowOff>22860</xdr:rowOff>
    </xdr:from>
    <xdr:to>
      <xdr:col>9</xdr:col>
      <xdr:colOff>487680</xdr:colOff>
      <xdr:row>2</xdr:row>
      <xdr:rowOff>129540</xdr:rowOff>
    </xdr:to>
    <xdr:sp macro="" textlink="">
      <xdr:nvSpPr>
        <xdr:cNvPr id="65548" name="Rectangle 12"/>
        <xdr:cNvSpPr>
          <a:spLocks noChangeArrowheads="1"/>
        </xdr:cNvSpPr>
      </xdr:nvSpPr>
      <xdr:spPr bwMode="auto">
        <a:xfrm>
          <a:off x="5440680" y="190500"/>
          <a:ext cx="533400" cy="2743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2D</a:t>
          </a:r>
        </a:p>
      </xdr:txBody>
    </xdr:sp>
    <xdr:clientData/>
  </xdr:twoCellAnchor>
  <xdr:twoCellAnchor>
    <xdr:from>
      <xdr:col>7</xdr:col>
      <xdr:colOff>152400</xdr:colOff>
      <xdr:row>1</xdr:row>
      <xdr:rowOff>129540</xdr:rowOff>
    </xdr:from>
    <xdr:to>
      <xdr:col>7</xdr:col>
      <xdr:colOff>373380</xdr:colOff>
      <xdr:row>1</xdr:row>
      <xdr:rowOff>160020</xdr:rowOff>
    </xdr:to>
    <xdr:cxnSp macro="">
      <xdr:nvCxnSpPr>
        <xdr:cNvPr id="65690" name="AutoShape 13"/>
        <xdr:cNvCxnSpPr>
          <a:cxnSpLocks noChangeShapeType="1"/>
          <a:stCxn id="65546" idx="3"/>
          <a:endCxn id="65547" idx="1"/>
        </xdr:cNvCxnSpPr>
      </xdr:nvCxnSpPr>
      <xdr:spPr bwMode="auto">
        <a:xfrm>
          <a:off x="4419600" y="297180"/>
          <a:ext cx="220980" cy="3048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297180</xdr:colOff>
      <xdr:row>1</xdr:row>
      <xdr:rowOff>160020</xdr:rowOff>
    </xdr:from>
    <xdr:to>
      <xdr:col>8</xdr:col>
      <xdr:colOff>556260</xdr:colOff>
      <xdr:row>1</xdr:row>
      <xdr:rowOff>160020</xdr:rowOff>
    </xdr:to>
    <xdr:cxnSp macro="">
      <xdr:nvCxnSpPr>
        <xdr:cNvPr id="65691" name="AutoShape 14"/>
        <xdr:cNvCxnSpPr>
          <a:cxnSpLocks noChangeShapeType="1"/>
          <a:stCxn id="65547" idx="3"/>
          <a:endCxn id="65548" idx="1"/>
        </xdr:cNvCxnSpPr>
      </xdr:nvCxnSpPr>
      <xdr:spPr bwMode="auto">
        <a:xfrm>
          <a:off x="5173980" y="327660"/>
          <a:ext cx="259080" cy="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5</xdr:col>
      <xdr:colOff>525780</xdr:colOff>
      <xdr:row>1</xdr:row>
      <xdr:rowOff>129540</xdr:rowOff>
    </xdr:from>
    <xdr:to>
      <xdr:col>6</xdr:col>
      <xdr:colOff>182880</xdr:colOff>
      <xdr:row>1</xdr:row>
      <xdr:rowOff>160020</xdr:rowOff>
    </xdr:to>
    <xdr:cxnSp macro="">
      <xdr:nvCxnSpPr>
        <xdr:cNvPr id="65692" name="AutoShape 15"/>
        <xdr:cNvCxnSpPr>
          <a:cxnSpLocks noChangeShapeType="1"/>
          <a:stCxn id="65539" idx="3"/>
          <a:endCxn id="65546" idx="1"/>
        </xdr:cNvCxnSpPr>
      </xdr:nvCxnSpPr>
      <xdr:spPr bwMode="auto">
        <a:xfrm flipV="1">
          <a:off x="3573780" y="297180"/>
          <a:ext cx="266700" cy="3048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152400</xdr:colOff>
      <xdr:row>5</xdr:row>
      <xdr:rowOff>144780</xdr:rowOff>
    </xdr:from>
    <xdr:to>
      <xdr:col>3</xdr:col>
      <xdr:colOff>76200</xdr:colOff>
      <xdr:row>7</xdr:row>
      <xdr:rowOff>91440</xdr:rowOff>
    </xdr:to>
    <xdr:sp macro="" textlink="">
      <xdr:nvSpPr>
        <xdr:cNvPr id="65552" name="Rectangle 16"/>
        <xdr:cNvSpPr>
          <a:spLocks noChangeArrowheads="1"/>
        </xdr:cNvSpPr>
      </xdr:nvSpPr>
      <xdr:spPr bwMode="auto">
        <a:xfrm>
          <a:off x="1371600" y="982980"/>
          <a:ext cx="533400" cy="2819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2</xdr:col>
      <xdr:colOff>419100</xdr:colOff>
      <xdr:row>2</xdr:row>
      <xdr:rowOff>129540</xdr:rowOff>
    </xdr:from>
    <xdr:to>
      <xdr:col>9</xdr:col>
      <xdr:colOff>220980</xdr:colOff>
      <xdr:row>5</xdr:row>
      <xdr:rowOff>144780</xdr:rowOff>
    </xdr:to>
    <xdr:cxnSp macro="">
      <xdr:nvCxnSpPr>
        <xdr:cNvPr id="65694" name="AutoShape 17"/>
        <xdr:cNvCxnSpPr>
          <a:cxnSpLocks noChangeShapeType="1"/>
          <a:stCxn id="65548" idx="2"/>
          <a:endCxn id="65552" idx="0"/>
        </xdr:cNvCxnSpPr>
      </xdr:nvCxnSpPr>
      <xdr:spPr bwMode="auto">
        <a:xfrm rot="5400000">
          <a:off x="3413760" y="-1310640"/>
          <a:ext cx="518160" cy="4069080"/>
        </a:xfrm>
        <a:prstGeom prst="bentConnector3">
          <a:avLst>
            <a:gd name="adj1" fmla="val 49056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190500</xdr:colOff>
      <xdr:row>6</xdr:row>
      <xdr:rowOff>38100</xdr:rowOff>
    </xdr:from>
    <xdr:to>
      <xdr:col>5</xdr:col>
      <xdr:colOff>114300</xdr:colOff>
      <xdr:row>7</xdr:row>
      <xdr:rowOff>144780</xdr:rowOff>
    </xdr:to>
    <xdr:sp macro="" textlink="">
      <xdr:nvSpPr>
        <xdr:cNvPr id="65554" name="Rectangle 18"/>
        <xdr:cNvSpPr>
          <a:spLocks noChangeArrowheads="1"/>
        </xdr:cNvSpPr>
      </xdr:nvSpPr>
      <xdr:spPr bwMode="auto">
        <a:xfrm>
          <a:off x="2628900" y="1043940"/>
          <a:ext cx="533400" cy="2743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4</xdr:col>
      <xdr:colOff>152400</xdr:colOff>
      <xdr:row>6</xdr:row>
      <xdr:rowOff>7620</xdr:rowOff>
    </xdr:from>
    <xdr:to>
      <xdr:col>5</xdr:col>
      <xdr:colOff>76200</xdr:colOff>
      <xdr:row>7</xdr:row>
      <xdr:rowOff>121920</xdr:rowOff>
    </xdr:to>
    <xdr:sp macro="" textlink="">
      <xdr:nvSpPr>
        <xdr:cNvPr id="65555" name="Rectangle 19"/>
        <xdr:cNvSpPr>
          <a:spLocks noChangeArrowheads="1"/>
        </xdr:cNvSpPr>
      </xdr:nvSpPr>
      <xdr:spPr bwMode="auto">
        <a:xfrm>
          <a:off x="2590800" y="1013460"/>
          <a:ext cx="533400" cy="2819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4</xdr:col>
      <xdr:colOff>114300</xdr:colOff>
      <xdr:row>5</xdr:row>
      <xdr:rowOff>144780</xdr:rowOff>
    </xdr:from>
    <xdr:to>
      <xdr:col>5</xdr:col>
      <xdr:colOff>38100</xdr:colOff>
      <xdr:row>7</xdr:row>
      <xdr:rowOff>91440</xdr:rowOff>
    </xdr:to>
    <xdr:sp macro="" textlink="">
      <xdr:nvSpPr>
        <xdr:cNvPr id="65556" name="Rectangle 20"/>
        <xdr:cNvSpPr>
          <a:spLocks noChangeArrowheads="1"/>
        </xdr:cNvSpPr>
      </xdr:nvSpPr>
      <xdr:spPr bwMode="auto">
        <a:xfrm>
          <a:off x="2552700" y="982980"/>
          <a:ext cx="533400" cy="2819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6</a:t>
          </a:r>
        </a:p>
      </xdr:txBody>
    </xdr:sp>
    <xdr:clientData/>
  </xdr:twoCellAnchor>
  <xdr:twoCellAnchor>
    <xdr:from>
      <xdr:col>3</xdr:col>
      <xdr:colOff>76200</xdr:colOff>
      <xdr:row>6</xdr:row>
      <xdr:rowOff>121920</xdr:rowOff>
    </xdr:from>
    <xdr:to>
      <xdr:col>4</xdr:col>
      <xdr:colOff>114300</xdr:colOff>
      <xdr:row>6</xdr:row>
      <xdr:rowOff>121920</xdr:rowOff>
    </xdr:to>
    <xdr:cxnSp macro="">
      <xdr:nvCxnSpPr>
        <xdr:cNvPr id="65698" name="AutoShape 21"/>
        <xdr:cNvCxnSpPr>
          <a:cxnSpLocks noChangeShapeType="1"/>
          <a:stCxn id="65552" idx="3"/>
          <a:endCxn id="65556" idx="1"/>
        </xdr:cNvCxnSpPr>
      </xdr:nvCxnSpPr>
      <xdr:spPr bwMode="auto">
        <a:xfrm>
          <a:off x="1905000" y="1127760"/>
          <a:ext cx="647700" cy="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0</xdr:colOff>
      <xdr:row>5</xdr:row>
      <xdr:rowOff>144780</xdr:rowOff>
    </xdr:from>
    <xdr:to>
      <xdr:col>6</xdr:col>
      <xdr:colOff>533400</xdr:colOff>
      <xdr:row>7</xdr:row>
      <xdr:rowOff>91440</xdr:rowOff>
    </xdr:to>
    <xdr:sp macro="" textlink="">
      <xdr:nvSpPr>
        <xdr:cNvPr id="65559" name="Rectangle 23"/>
        <xdr:cNvSpPr>
          <a:spLocks noChangeArrowheads="1"/>
        </xdr:cNvSpPr>
      </xdr:nvSpPr>
      <xdr:spPr bwMode="auto">
        <a:xfrm>
          <a:off x="3657600" y="982980"/>
          <a:ext cx="533400" cy="2819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2A</a:t>
          </a:r>
        </a:p>
      </xdr:txBody>
    </xdr:sp>
    <xdr:clientData/>
  </xdr:twoCellAnchor>
  <xdr:twoCellAnchor>
    <xdr:from>
      <xdr:col>5</xdr:col>
      <xdr:colOff>335280</xdr:colOff>
      <xdr:row>6</xdr:row>
      <xdr:rowOff>121920</xdr:rowOff>
    </xdr:from>
    <xdr:to>
      <xdr:col>6</xdr:col>
      <xdr:colOff>0</xdr:colOff>
      <xdr:row>7</xdr:row>
      <xdr:rowOff>68580</xdr:rowOff>
    </xdr:to>
    <xdr:cxnSp macro="">
      <xdr:nvCxnSpPr>
        <xdr:cNvPr id="65700" name="AutoShape 24"/>
        <xdr:cNvCxnSpPr>
          <a:cxnSpLocks noChangeShapeType="1"/>
          <a:stCxn id="65558" idx="3"/>
          <a:endCxn id="65559" idx="1"/>
        </xdr:cNvCxnSpPr>
      </xdr:nvCxnSpPr>
      <xdr:spPr bwMode="auto">
        <a:xfrm flipV="1">
          <a:off x="3383280" y="1127760"/>
          <a:ext cx="274320" cy="114300"/>
        </a:xfrm>
        <a:prstGeom prst="bentConnector3">
          <a:avLst>
            <a:gd name="adj1" fmla="val 48278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7</xdr:col>
      <xdr:colOff>259080</xdr:colOff>
      <xdr:row>5</xdr:row>
      <xdr:rowOff>144780</xdr:rowOff>
    </xdr:from>
    <xdr:to>
      <xdr:col>8</xdr:col>
      <xdr:colOff>182880</xdr:colOff>
      <xdr:row>7</xdr:row>
      <xdr:rowOff>91440</xdr:rowOff>
    </xdr:to>
    <xdr:sp macro="" textlink="">
      <xdr:nvSpPr>
        <xdr:cNvPr id="65561" name="Rectangle 25"/>
        <xdr:cNvSpPr>
          <a:spLocks noChangeArrowheads="1"/>
        </xdr:cNvSpPr>
      </xdr:nvSpPr>
      <xdr:spPr bwMode="auto">
        <a:xfrm>
          <a:off x="4526280" y="982980"/>
          <a:ext cx="533400" cy="2819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2.1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533400</xdr:colOff>
      <xdr:row>6</xdr:row>
      <xdr:rowOff>121920</xdr:rowOff>
    </xdr:from>
    <xdr:to>
      <xdr:col>7</xdr:col>
      <xdr:colOff>259080</xdr:colOff>
      <xdr:row>6</xdr:row>
      <xdr:rowOff>121920</xdr:rowOff>
    </xdr:to>
    <xdr:cxnSp macro="">
      <xdr:nvCxnSpPr>
        <xdr:cNvPr id="65702" name="AutoShape 26"/>
        <xdr:cNvCxnSpPr>
          <a:cxnSpLocks noChangeShapeType="1"/>
          <a:stCxn id="65559" idx="3"/>
          <a:endCxn id="65561" idx="1"/>
        </xdr:cNvCxnSpPr>
      </xdr:nvCxnSpPr>
      <xdr:spPr bwMode="auto">
        <a:xfrm>
          <a:off x="4191000" y="1127760"/>
          <a:ext cx="335280" cy="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350520</xdr:colOff>
      <xdr:row>5</xdr:row>
      <xdr:rowOff>144780</xdr:rowOff>
    </xdr:from>
    <xdr:to>
      <xdr:col>9</xdr:col>
      <xdr:colOff>274320</xdr:colOff>
      <xdr:row>7</xdr:row>
      <xdr:rowOff>91440</xdr:rowOff>
    </xdr:to>
    <xdr:sp macro="" textlink="">
      <xdr:nvSpPr>
        <xdr:cNvPr id="65563" name="Rectangle 27"/>
        <xdr:cNvSpPr>
          <a:spLocks noChangeArrowheads="1"/>
        </xdr:cNvSpPr>
      </xdr:nvSpPr>
      <xdr:spPr bwMode="auto">
        <a:xfrm>
          <a:off x="5227320" y="982980"/>
          <a:ext cx="533400" cy="2819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0</xdr:col>
      <xdr:colOff>0</xdr:colOff>
      <xdr:row>0</xdr:row>
      <xdr:rowOff>144780</xdr:rowOff>
    </xdr:from>
    <xdr:to>
      <xdr:col>0</xdr:col>
      <xdr:colOff>487680</xdr:colOff>
      <xdr:row>8</xdr:row>
      <xdr:rowOff>91440</xdr:rowOff>
    </xdr:to>
    <xdr:sp macro="" textlink="">
      <xdr:nvSpPr>
        <xdr:cNvPr id="65564" name="Rectangle 28"/>
        <xdr:cNvSpPr>
          <a:spLocks noChangeArrowheads="1"/>
        </xdr:cNvSpPr>
      </xdr:nvSpPr>
      <xdr:spPr bwMode="auto">
        <a:xfrm>
          <a:off x="0" y="144780"/>
          <a:ext cx="487680" cy="12877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MAIN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MENU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SHEET</a:t>
          </a:r>
        </a:p>
      </xdr:txBody>
    </xdr:sp>
    <xdr:clientData/>
  </xdr:twoCellAnchor>
  <xdr:twoCellAnchor>
    <xdr:from>
      <xdr:col>0</xdr:col>
      <xdr:colOff>487680</xdr:colOff>
      <xdr:row>1</xdr:row>
      <xdr:rowOff>160020</xdr:rowOff>
    </xdr:from>
    <xdr:to>
      <xdr:col>2</xdr:col>
      <xdr:colOff>198120</xdr:colOff>
      <xdr:row>4</xdr:row>
      <xdr:rowOff>121920</xdr:rowOff>
    </xdr:to>
    <xdr:cxnSp macro="">
      <xdr:nvCxnSpPr>
        <xdr:cNvPr id="65705" name="AutoShape 29"/>
        <xdr:cNvCxnSpPr>
          <a:cxnSpLocks noChangeShapeType="1"/>
          <a:stCxn id="65564" idx="3"/>
          <a:endCxn id="65537" idx="1"/>
        </xdr:cNvCxnSpPr>
      </xdr:nvCxnSpPr>
      <xdr:spPr bwMode="auto">
        <a:xfrm flipV="1">
          <a:off x="487680" y="327660"/>
          <a:ext cx="929640" cy="464820"/>
        </a:xfrm>
        <a:prstGeom prst="bentConnector3">
          <a:avLst>
            <a:gd name="adj1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259080</xdr:colOff>
      <xdr:row>7</xdr:row>
      <xdr:rowOff>91440</xdr:rowOff>
    </xdr:from>
    <xdr:to>
      <xdr:col>9</xdr:col>
      <xdr:colOff>7620</xdr:colOff>
      <xdr:row>8</xdr:row>
      <xdr:rowOff>91440</xdr:rowOff>
    </xdr:to>
    <xdr:cxnSp macro="">
      <xdr:nvCxnSpPr>
        <xdr:cNvPr id="65706" name="AutoShape 30"/>
        <xdr:cNvCxnSpPr>
          <a:cxnSpLocks noChangeShapeType="1"/>
          <a:stCxn id="65563" idx="2"/>
          <a:endCxn id="65564" idx="2"/>
        </xdr:cNvCxnSpPr>
      </xdr:nvCxnSpPr>
      <xdr:spPr bwMode="auto">
        <a:xfrm rot="5400000">
          <a:off x="2792730" y="-1268730"/>
          <a:ext cx="167640" cy="5234940"/>
        </a:xfrm>
        <a:prstGeom prst="bentConnector3">
          <a:avLst>
            <a:gd name="adj1" fmla="val 2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182880</xdr:colOff>
      <xdr:row>6</xdr:row>
      <xdr:rowOff>121920</xdr:rowOff>
    </xdr:from>
    <xdr:to>
      <xdr:col>8</xdr:col>
      <xdr:colOff>365760</xdr:colOff>
      <xdr:row>6</xdr:row>
      <xdr:rowOff>121920</xdr:rowOff>
    </xdr:to>
    <xdr:cxnSp macro="">
      <xdr:nvCxnSpPr>
        <xdr:cNvPr id="65707" name="AutoShape 31"/>
        <xdr:cNvCxnSpPr>
          <a:cxnSpLocks noChangeShapeType="1"/>
          <a:stCxn id="65561" idx="3"/>
          <a:endCxn id="65563" idx="1"/>
        </xdr:cNvCxnSpPr>
      </xdr:nvCxnSpPr>
      <xdr:spPr bwMode="auto">
        <a:xfrm>
          <a:off x="5059680" y="1127760"/>
          <a:ext cx="182880" cy="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579120</xdr:colOff>
      <xdr:row>3</xdr:row>
      <xdr:rowOff>60960</xdr:rowOff>
    </xdr:from>
    <xdr:to>
      <xdr:col>2</xdr:col>
      <xdr:colOff>83820</xdr:colOff>
      <xdr:row>8</xdr:row>
      <xdr:rowOff>30480</xdr:rowOff>
    </xdr:to>
    <xdr:sp macro="" textlink="">
      <xdr:nvSpPr>
        <xdr:cNvPr id="65568" name="Rectangle 32"/>
        <xdr:cNvSpPr>
          <a:spLocks noChangeArrowheads="1"/>
        </xdr:cNvSpPr>
      </xdr:nvSpPr>
      <xdr:spPr bwMode="auto">
        <a:xfrm>
          <a:off x="579120" y="563880"/>
          <a:ext cx="723900" cy="8077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ENTER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Current Year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Past Year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WU%204A%20BO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T"/>
      <sheetName val="SSS"/>
      <sheetName val="IMS"/>
      <sheetName val="FPS"/>
      <sheetName val="FSP"/>
      <sheetName val="CSP"/>
      <sheetName val="FIS"/>
      <sheetName val="MAP"/>
      <sheetName val="APS"/>
      <sheetName val="NMA"/>
      <sheetName val="MNP"/>
      <sheetName val="TCM"/>
      <sheetName val="GAU"/>
      <sheetName val="MOS"/>
      <sheetName val="GCM"/>
      <sheetName val="ADM"/>
      <sheetName val="FSS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">
          <cell r="U2">
            <v>16870684.031615384</v>
          </cell>
        </row>
        <row r="3">
          <cell r="U3">
            <v>272.8</v>
          </cell>
        </row>
      </sheetData>
      <sheetData sheetId="17">
        <row r="4">
          <cell r="C4">
            <v>3</v>
          </cell>
          <cell r="E4">
            <v>245915.63499999998</v>
          </cell>
        </row>
        <row r="5">
          <cell r="C5">
            <v>22.209999999999994</v>
          </cell>
          <cell r="E5">
            <v>1666163.5824192308</v>
          </cell>
        </row>
        <row r="6">
          <cell r="C6">
            <v>6.700000000000002</v>
          </cell>
          <cell r="E6">
            <v>1688554.429323077</v>
          </cell>
        </row>
        <row r="7">
          <cell r="C7">
            <v>3.9799999999999995</v>
          </cell>
          <cell r="E7">
            <v>2269312.2355884616</v>
          </cell>
        </row>
        <row r="8">
          <cell r="E8">
            <v>10070111.290000001</v>
          </cell>
        </row>
        <row r="9">
          <cell r="C9">
            <v>30.371500000000001</v>
          </cell>
          <cell r="E9">
            <v>2180489.0694061536</v>
          </cell>
        </row>
        <row r="13">
          <cell r="C13">
            <v>31</v>
          </cell>
          <cell r="E13">
            <v>2247309.3826923077</v>
          </cell>
        </row>
        <row r="14">
          <cell r="C14">
            <v>69.189999999999984</v>
          </cell>
          <cell r="E14">
            <v>7185270.0829000007</v>
          </cell>
        </row>
        <row r="16">
          <cell r="C16">
            <v>3.5999999999999996</v>
          </cell>
          <cell r="E16">
            <v>320657.60824615386</v>
          </cell>
          <cell r="L16">
            <v>19.37</v>
          </cell>
        </row>
        <row r="17">
          <cell r="E17">
            <v>0</v>
          </cell>
        </row>
        <row r="18">
          <cell r="C18">
            <v>4.71</v>
          </cell>
          <cell r="E18">
            <v>339073.26146923075</v>
          </cell>
          <cell r="L18">
            <v>162.84</v>
          </cell>
        </row>
        <row r="19">
          <cell r="C19">
            <v>41</v>
          </cell>
          <cell r="E19">
            <v>2733942.2319230773</v>
          </cell>
        </row>
        <row r="20">
          <cell r="C20">
            <v>0</v>
          </cell>
          <cell r="E20">
            <v>0</v>
          </cell>
          <cell r="K20">
            <v>0</v>
          </cell>
        </row>
        <row r="21">
          <cell r="C21">
            <v>8.92</v>
          </cell>
          <cell r="E21">
            <v>1683774.0183076924</v>
          </cell>
        </row>
        <row r="22">
          <cell r="C22">
            <v>11.490000000000002</v>
          </cell>
          <cell r="E22">
            <v>853118.6499615385</v>
          </cell>
          <cell r="L22">
            <v>42.47</v>
          </cell>
        </row>
        <row r="23">
          <cell r="E23">
            <v>0</v>
          </cell>
        </row>
        <row r="24">
          <cell r="C24">
            <v>34.228499999999997</v>
          </cell>
          <cell r="E24">
            <v>2371480.3853630763</v>
          </cell>
        </row>
        <row r="26">
          <cell r="C26">
            <v>10.799999999999999</v>
          </cell>
          <cell r="E26">
            <v>788589.21539999999</v>
          </cell>
        </row>
        <row r="28">
          <cell r="E28">
            <v>350000</v>
          </cell>
          <cell r="L28">
            <v>31.64</v>
          </cell>
        </row>
        <row r="30">
          <cell r="L30">
            <v>16.48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183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82.xml"/><Relationship Id="rId5" Type="http://schemas.openxmlformats.org/officeDocument/2006/relationships/ctrlProp" Target="../ctrlProps/ctrlProp181.xml"/><Relationship Id="rId4" Type="http://schemas.openxmlformats.org/officeDocument/2006/relationships/ctrlProp" Target="../ctrlProps/ctrlProp18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8.xml"/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187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86.xml"/><Relationship Id="rId5" Type="http://schemas.openxmlformats.org/officeDocument/2006/relationships/ctrlProp" Target="../ctrlProps/ctrlProp185.xml"/><Relationship Id="rId4" Type="http://schemas.openxmlformats.org/officeDocument/2006/relationships/ctrlProp" Target="../ctrlProps/ctrlProp184.xml"/><Relationship Id="rId9" Type="http://schemas.openxmlformats.org/officeDocument/2006/relationships/ctrlProp" Target="../ctrlProps/ctrlProp18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193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192.xml"/><Relationship Id="rId5" Type="http://schemas.openxmlformats.org/officeDocument/2006/relationships/ctrlProp" Target="../ctrlProps/ctrlProp191.xml"/><Relationship Id="rId4" Type="http://schemas.openxmlformats.org/officeDocument/2006/relationships/ctrlProp" Target="../ctrlProps/ctrlProp19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ctrlProp" Target="../ctrlProps/ctrlProp197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96.xml"/><Relationship Id="rId5" Type="http://schemas.openxmlformats.org/officeDocument/2006/relationships/ctrlProp" Target="../ctrlProps/ctrlProp195.xml"/><Relationship Id="rId4" Type="http://schemas.openxmlformats.org/officeDocument/2006/relationships/ctrlProp" Target="../ctrlProps/ctrlProp194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2.xml"/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201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200.xml"/><Relationship Id="rId11" Type="http://schemas.openxmlformats.org/officeDocument/2006/relationships/ctrlProp" Target="../ctrlProps/ctrlProp205.xml"/><Relationship Id="rId5" Type="http://schemas.openxmlformats.org/officeDocument/2006/relationships/ctrlProp" Target="../ctrlProps/ctrlProp199.xml"/><Relationship Id="rId10" Type="http://schemas.openxmlformats.org/officeDocument/2006/relationships/ctrlProp" Target="../ctrlProps/ctrlProp204.xml"/><Relationship Id="rId4" Type="http://schemas.openxmlformats.org/officeDocument/2006/relationships/ctrlProp" Target="../ctrlProps/ctrlProp198.xml"/><Relationship Id="rId9" Type="http://schemas.openxmlformats.org/officeDocument/2006/relationships/ctrlProp" Target="../ctrlProps/ctrlProp20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ctrlProp" Target="../ctrlProps/ctrlProp209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208.xml"/><Relationship Id="rId5" Type="http://schemas.openxmlformats.org/officeDocument/2006/relationships/ctrlProp" Target="../ctrlProps/ctrlProp207.xml"/><Relationship Id="rId4" Type="http://schemas.openxmlformats.org/officeDocument/2006/relationships/ctrlProp" Target="../ctrlProps/ctrlProp20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213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212.xml"/><Relationship Id="rId5" Type="http://schemas.openxmlformats.org/officeDocument/2006/relationships/ctrlProp" Target="../ctrlProps/ctrlProp211.xml"/><Relationship Id="rId4" Type="http://schemas.openxmlformats.org/officeDocument/2006/relationships/ctrlProp" Target="../ctrlProps/ctrlProp2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7" Type="http://schemas.openxmlformats.org/officeDocument/2006/relationships/ctrlProp" Target="../ctrlProps/ctrlProp217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216.xml"/><Relationship Id="rId5" Type="http://schemas.openxmlformats.org/officeDocument/2006/relationships/ctrlProp" Target="../ctrlProps/ctrlProp215.xml"/><Relationship Id="rId4" Type="http://schemas.openxmlformats.org/officeDocument/2006/relationships/ctrlProp" Target="../ctrlProps/ctrlProp21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ctrlProp" Target="../ctrlProps/ctrlProp221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220.xml"/><Relationship Id="rId5" Type="http://schemas.openxmlformats.org/officeDocument/2006/relationships/ctrlProp" Target="../ctrlProps/ctrlProp219.xml"/><Relationship Id="rId4" Type="http://schemas.openxmlformats.org/officeDocument/2006/relationships/ctrlProp" Target="../ctrlProps/ctrlProp2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7" Type="http://schemas.openxmlformats.org/officeDocument/2006/relationships/ctrlProp" Target="../ctrlProps/ctrlProp225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224.xml"/><Relationship Id="rId5" Type="http://schemas.openxmlformats.org/officeDocument/2006/relationships/ctrlProp" Target="../ctrlProps/ctrlProp223.xml"/><Relationship Id="rId4" Type="http://schemas.openxmlformats.org/officeDocument/2006/relationships/ctrlProp" Target="../ctrlProps/ctrlProp22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229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228.xml"/><Relationship Id="rId5" Type="http://schemas.openxmlformats.org/officeDocument/2006/relationships/ctrlProp" Target="../ctrlProps/ctrlProp227.xml"/><Relationship Id="rId4" Type="http://schemas.openxmlformats.org/officeDocument/2006/relationships/ctrlProp" Target="../ctrlProps/ctrlProp226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ctrlProp" Target="../ctrlProps/ctrlProp233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232.xml"/><Relationship Id="rId5" Type="http://schemas.openxmlformats.org/officeDocument/2006/relationships/ctrlProp" Target="../ctrlProps/ctrlProp231.xml"/><Relationship Id="rId4" Type="http://schemas.openxmlformats.org/officeDocument/2006/relationships/ctrlProp" Target="../ctrlProps/ctrlProp23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ctrlProp" Target="../ctrlProps/ctrlProp237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236.xml"/><Relationship Id="rId5" Type="http://schemas.openxmlformats.org/officeDocument/2006/relationships/ctrlProp" Target="../ctrlProps/ctrlProp235.xml"/><Relationship Id="rId4" Type="http://schemas.openxmlformats.org/officeDocument/2006/relationships/ctrlProp" Target="../ctrlProps/ctrlProp234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241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240.xml"/><Relationship Id="rId5" Type="http://schemas.openxmlformats.org/officeDocument/2006/relationships/ctrlProp" Target="../ctrlProps/ctrlProp239.xml"/><Relationship Id="rId4" Type="http://schemas.openxmlformats.org/officeDocument/2006/relationships/ctrlProp" Target="../ctrlProps/ctrlProp238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245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6" Type="http://schemas.openxmlformats.org/officeDocument/2006/relationships/ctrlProp" Target="../ctrlProps/ctrlProp244.xml"/><Relationship Id="rId5" Type="http://schemas.openxmlformats.org/officeDocument/2006/relationships/ctrlProp" Target="../ctrlProps/ctrlProp243.xml"/><Relationship Id="rId4" Type="http://schemas.openxmlformats.org/officeDocument/2006/relationships/ctrlProp" Target="../ctrlProps/ctrlProp24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7" Type="http://schemas.openxmlformats.org/officeDocument/2006/relationships/ctrlProp" Target="../ctrlProps/ctrlProp249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6" Type="http://schemas.openxmlformats.org/officeDocument/2006/relationships/ctrlProp" Target="../ctrlProps/ctrlProp248.xml"/><Relationship Id="rId5" Type="http://schemas.openxmlformats.org/officeDocument/2006/relationships/ctrlProp" Target="../ctrlProps/ctrlProp247.xml"/><Relationship Id="rId4" Type="http://schemas.openxmlformats.org/officeDocument/2006/relationships/ctrlProp" Target="../ctrlProps/ctrlProp246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7" Type="http://schemas.openxmlformats.org/officeDocument/2006/relationships/ctrlProp" Target="../ctrlProps/ctrlProp253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6" Type="http://schemas.openxmlformats.org/officeDocument/2006/relationships/ctrlProp" Target="../ctrlProps/ctrlProp252.xml"/><Relationship Id="rId5" Type="http://schemas.openxmlformats.org/officeDocument/2006/relationships/ctrlProp" Target="../ctrlProps/ctrlProp251.xml"/><Relationship Id="rId4" Type="http://schemas.openxmlformats.org/officeDocument/2006/relationships/ctrlProp" Target="../ctrlProps/ctrlProp250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7" Type="http://schemas.openxmlformats.org/officeDocument/2006/relationships/ctrlProp" Target="../ctrlProps/ctrlProp257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6" Type="http://schemas.openxmlformats.org/officeDocument/2006/relationships/ctrlProp" Target="../ctrlProps/ctrlProp256.xml"/><Relationship Id="rId5" Type="http://schemas.openxmlformats.org/officeDocument/2006/relationships/ctrlProp" Target="../ctrlProps/ctrlProp255.xml"/><Relationship Id="rId4" Type="http://schemas.openxmlformats.org/officeDocument/2006/relationships/ctrlProp" Target="../ctrlProps/ctrlProp254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7" Type="http://schemas.openxmlformats.org/officeDocument/2006/relationships/ctrlProp" Target="../ctrlProps/ctrlProp261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Relationship Id="rId6" Type="http://schemas.openxmlformats.org/officeDocument/2006/relationships/ctrlProp" Target="../ctrlProps/ctrlProp260.xml"/><Relationship Id="rId5" Type="http://schemas.openxmlformats.org/officeDocument/2006/relationships/ctrlProp" Target="../ctrlProps/ctrlProp259.xml"/><Relationship Id="rId4" Type="http://schemas.openxmlformats.org/officeDocument/2006/relationships/ctrlProp" Target="../ctrlProps/ctrlProp25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7" Type="http://schemas.openxmlformats.org/officeDocument/2006/relationships/ctrlProp" Target="../ctrlProps/ctrlProp265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6" Type="http://schemas.openxmlformats.org/officeDocument/2006/relationships/ctrlProp" Target="../ctrlProps/ctrlProp264.xml"/><Relationship Id="rId5" Type="http://schemas.openxmlformats.org/officeDocument/2006/relationships/ctrlProp" Target="../ctrlProps/ctrlProp263.xml"/><Relationship Id="rId4" Type="http://schemas.openxmlformats.org/officeDocument/2006/relationships/ctrlProp" Target="../ctrlProps/ctrlProp262.xm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6.xml"/><Relationship Id="rId117" Type="http://schemas.openxmlformats.org/officeDocument/2006/relationships/ctrlProp" Target="../ctrlProps/ctrlProp117.xml"/><Relationship Id="rId21" Type="http://schemas.openxmlformats.org/officeDocument/2006/relationships/ctrlProp" Target="../ctrlProps/ctrlProp21.xml"/><Relationship Id="rId42" Type="http://schemas.openxmlformats.org/officeDocument/2006/relationships/ctrlProp" Target="../ctrlProps/ctrlProp42.xml"/><Relationship Id="rId47" Type="http://schemas.openxmlformats.org/officeDocument/2006/relationships/ctrlProp" Target="../ctrlProps/ctrlProp47.xml"/><Relationship Id="rId63" Type="http://schemas.openxmlformats.org/officeDocument/2006/relationships/ctrlProp" Target="../ctrlProps/ctrlProp63.xml"/><Relationship Id="rId68" Type="http://schemas.openxmlformats.org/officeDocument/2006/relationships/ctrlProp" Target="../ctrlProps/ctrlProp68.xml"/><Relationship Id="rId84" Type="http://schemas.openxmlformats.org/officeDocument/2006/relationships/ctrlProp" Target="../ctrlProps/ctrlProp84.xml"/><Relationship Id="rId89" Type="http://schemas.openxmlformats.org/officeDocument/2006/relationships/ctrlProp" Target="../ctrlProps/ctrlProp89.xml"/><Relationship Id="rId112" Type="http://schemas.openxmlformats.org/officeDocument/2006/relationships/ctrlProp" Target="../ctrlProps/ctrlProp112.xml"/><Relationship Id="rId133" Type="http://schemas.openxmlformats.org/officeDocument/2006/relationships/ctrlProp" Target="../ctrlProps/ctrlProp133.xml"/><Relationship Id="rId138" Type="http://schemas.openxmlformats.org/officeDocument/2006/relationships/ctrlProp" Target="../ctrlProps/ctrlProp138.xml"/><Relationship Id="rId16" Type="http://schemas.openxmlformats.org/officeDocument/2006/relationships/ctrlProp" Target="../ctrlProps/ctrlProp16.xml"/><Relationship Id="rId107" Type="http://schemas.openxmlformats.org/officeDocument/2006/relationships/ctrlProp" Target="../ctrlProps/ctrlProp107.xml"/><Relationship Id="rId11" Type="http://schemas.openxmlformats.org/officeDocument/2006/relationships/ctrlProp" Target="../ctrlProps/ctrlProp11.xml"/><Relationship Id="rId32" Type="http://schemas.openxmlformats.org/officeDocument/2006/relationships/ctrlProp" Target="../ctrlProps/ctrlProp32.xml"/><Relationship Id="rId37" Type="http://schemas.openxmlformats.org/officeDocument/2006/relationships/ctrlProp" Target="../ctrlProps/ctrlProp37.xml"/><Relationship Id="rId53" Type="http://schemas.openxmlformats.org/officeDocument/2006/relationships/ctrlProp" Target="../ctrlProps/ctrlProp53.xml"/><Relationship Id="rId58" Type="http://schemas.openxmlformats.org/officeDocument/2006/relationships/ctrlProp" Target="../ctrlProps/ctrlProp58.xml"/><Relationship Id="rId74" Type="http://schemas.openxmlformats.org/officeDocument/2006/relationships/ctrlProp" Target="../ctrlProps/ctrlProp74.xml"/><Relationship Id="rId79" Type="http://schemas.openxmlformats.org/officeDocument/2006/relationships/ctrlProp" Target="../ctrlProps/ctrlProp79.xml"/><Relationship Id="rId102" Type="http://schemas.openxmlformats.org/officeDocument/2006/relationships/ctrlProp" Target="../ctrlProps/ctrlProp102.xml"/><Relationship Id="rId123" Type="http://schemas.openxmlformats.org/officeDocument/2006/relationships/ctrlProp" Target="../ctrlProps/ctrlProp123.xml"/><Relationship Id="rId128" Type="http://schemas.openxmlformats.org/officeDocument/2006/relationships/ctrlProp" Target="../ctrlProps/ctrlProp128.xml"/><Relationship Id="rId144" Type="http://schemas.openxmlformats.org/officeDocument/2006/relationships/ctrlProp" Target="../ctrlProps/ctrlProp144.xml"/><Relationship Id="rId5" Type="http://schemas.openxmlformats.org/officeDocument/2006/relationships/ctrlProp" Target="../ctrlProps/ctrlProp5.xml"/><Relationship Id="rId90" Type="http://schemas.openxmlformats.org/officeDocument/2006/relationships/ctrlProp" Target="../ctrlProps/ctrlProp90.xml"/><Relationship Id="rId95" Type="http://schemas.openxmlformats.org/officeDocument/2006/relationships/ctrlProp" Target="../ctrlProps/ctrlProp95.xml"/><Relationship Id="rId22" Type="http://schemas.openxmlformats.org/officeDocument/2006/relationships/ctrlProp" Target="../ctrlProps/ctrlProp22.xml"/><Relationship Id="rId27" Type="http://schemas.openxmlformats.org/officeDocument/2006/relationships/ctrlProp" Target="../ctrlProps/ctrlProp27.xml"/><Relationship Id="rId43" Type="http://schemas.openxmlformats.org/officeDocument/2006/relationships/ctrlProp" Target="../ctrlProps/ctrlProp43.xml"/><Relationship Id="rId48" Type="http://schemas.openxmlformats.org/officeDocument/2006/relationships/ctrlProp" Target="../ctrlProps/ctrlProp48.xml"/><Relationship Id="rId64" Type="http://schemas.openxmlformats.org/officeDocument/2006/relationships/ctrlProp" Target="../ctrlProps/ctrlProp64.xml"/><Relationship Id="rId69" Type="http://schemas.openxmlformats.org/officeDocument/2006/relationships/ctrlProp" Target="../ctrlProps/ctrlProp69.xml"/><Relationship Id="rId113" Type="http://schemas.openxmlformats.org/officeDocument/2006/relationships/ctrlProp" Target="../ctrlProps/ctrlProp113.xml"/><Relationship Id="rId118" Type="http://schemas.openxmlformats.org/officeDocument/2006/relationships/ctrlProp" Target="../ctrlProps/ctrlProp118.xml"/><Relationship Id="rId134" Type="http://schemas.openxmlformats.org/officeDocument/2006/relationships/ctrlProp" Target="../ctrlProps/ctrlProp134.xml"/><Relationship Id="rId139" Type="http://schemas.openxmlformats.org/officeDocument/2006/relationships/ctrlProp" Target="../ctrlProps/ctrlProp139.xml"/><Relationship Id="rId80" Type="http://schemas.openxmlformats.org/officeDocument/2006/relationships/ctrlProp" Target="../ctrlProps/ctrlProp80.xml"/><Relationship Id="rId85" Type="http://schemas.openxmlformats.org/officeDocument/2006/relationships/ctrlProp" Target="../ctrlProps/ctrlProp85.xml"/><Relationship Id="rId3" Type="http://schemas.openxmlformats.org/officeDocument/2006/relationships/vmlDrawing" Target="../drawings/vmlDrawing2.vml"/><Relationship Id="rId12" Type="http://schemas.openxmlformats.org/officeDocument/2006/relationships/ctrlProp" Target="../ctrlProps/ctrlProp12.xml"/><Relationship Id="rId17" Type="http://schemas.openxmlformats.org/officeDocument/2006/relationships/ctrlProp" Target="../ctrlProps/ctrlProp17.xml"/><Relationship Id="rId25" Type="http://schemas.openxmlformats.org/officeDocument/2006/relationships/ctrlProp" Target="../ctrlProps/ctrlProp25.xml"/><Relationship Id="rId33" Type="http://schemas.openxmlformats.org/officeDocument/2006/relationships/ctrlProp" Target="../ctrlProps/ctrlProp33.xml"/><Relationship Id="rId38" Type="http://schemas.openxmlformats.org/officeDocument/2006/relationships/ctrlProp" Target="../ctrlProps/ctrlProp38.xml"/><Relationship Id="rId46" Type="http://schemas.openxmlformats.org/officeDocument/2006/relationships/ctrlProp" Target="../ctrlProps/ctrlProp46.xml"/><Relationship Id="rId59" Type="http://schemas.openxmlformats.org/officeDocument/2006/relationships/ctrlProp" Target="../ctrlProps/ctrlProp59.xml"/><Relationship Id="rId67" Type="http://schemas.openxmlformats.org/officeDocument/2006/relationships/ctrlProp" Target="../ctrlProps/ctrlProp67.xml"/><Relationship Id="rId103" Type="http://schemas.openxmlformats.org/officeDocument/2006/relationships/ctrlProp" Target="../ctrlProps/ctrlProp103.xml"/><Relationship Id="rId108" Type="http://schemas.openxmlformats.org/officeDocument/2006/relationships/ctrlProp" Target="../ctrlProps/ctrlProp108.xml"/><Relationship Id="rId116" Type="http://schemas.openxmlformats.org/officeDocument/2006/relationships/ctrlProp" Target="../ctrlProps/ctrlProp116.xml"/><Relationship Id="rId124" Type="http://schemas.openxmlformats.org/officeDocument/2006/relationships/ctrlProp" Target="../ctrlProps/ctrlProp124.xml"/><Relationship Id="rId129" Type="http://schemas.openxmlformats.org/officeDocument/2006/relationships/ctrlProp" Target="../ctrlProps/ctrlProp129.xml"/><Relationship Id="rId137" Type="http://schemas.openxmlformats.org/officeDocument/2006/relationships/ctrlProp" Target="../ctrlProps/ctrlProp137.xml"/><Relationship Id="rId20" Type="http://schemas.openxmlformats.org/officeDocument/2006/relationships/ctrlProp" Target="../ctrlProps/ctrlProp20.xml"/><Relationship Id="rId41" Type="http://schemas.openxmlformats.org/officeDocument/2006/relationships/ctrlProp" Target="../ctrlProps/ctrlProp41.xml"/><Relationship Id="rId54" Type="http://schemas.openxmlformats.org/officeDocument/2006/relationships/ctrlProp" Target="../ctrlProps/ctrlProp54.xml"/><Relationship Id="rId62" Type="http://schemas.openxmlformats.org/officeDocument/2006/relationships/ctrlProp" Target="../ctrlProps/ctrlProp62.xml"/><Relationship Id="rId70" Type="http://schemas.openxmlformats.org/officeDocument/2006/relationships/ctrlProp" Target="../ctrlProps/ctrlProp70.xml"/><Relationship Id="rId75" Type="http://schemas.openxmlformats.org/officeDocument/2006/relationships/ctrlProp" Target="../ctrlProps/ctrlProp75.xml"/><Relationship Id="rId83" Type="http://schemas.openxmlformats.org/officeDocument/2006/relationships/ctrlProp" Target="../ctrlProps/ctrlProp83.xml"/><Relationship Id="rId88" Type="http://schemas.openxmlformats.org/officeDocument/2006/relationships/ctrlProp" Target="../ctrlProps/ctrlProp88.xml"/><Relationship Id="rId91" Type="http://schemas.openxmlformats.org/officeDocument/2006/relationships/ctrlProp" Target="../ctrlProps/ctrlProp91.xml"/><Relationship Id="rId96" Type="http://schemas.openxmlformats.org/officeDocument/2006/relationships/ctrlProp" Target="../ctrlProps/ctrlProp96.xml"/><Relationship Id="rId111" Type="http://schemas.openxmlformats.org/officeDocument/2006/relationships/ctrlProp" Target="../ctrlProps/ctrlProp111.xml"/><Relationship Id="rId132" Type="http://schemas.openxmlformats.org/officeDocument/2006/relationships/ctrlProp" Target="../ctrlProps/ctrlProp132.xml"/><Relationship Id="rId140" Type="http://schemas.openxmlformats.org/officeDocument/2006/relationships/ctrlProp" Target="../ctrlProps/ctrlProp140.xml"/><Relationship Id="rId145" Type="http://schemas.openxmlformats.org/officeDocument/2006/relationships/ctrlProp" Target="../ctrlProps/ctrlProp145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6.xml"/><Relationship Id="rId15" Type="http://schemas.openxmlformats.org/officeDocument/2006/relationships/ctrlProp" Target="../ctrlProps/ctrlProp15.xml"/><Relationship Id="rId23" Type="http://schemas.openxmlformats.org/officeDocument/2006/relationships/ctrlProp" Target="../ctrlProps/ctrlProp23.xml"/><Relationship Id="rId28" Type="http://schemas.openxmlformats.org/officeDocument/2006/relationships/ctrlProp" Target="../ctrlProps/ctrlProp28.xml"/><Relationship Id="rId36" Type="http://schemas.openxmlformats.org/officeDocument/2006/relationships/ctrlProp" Target="../ctrlProps/ctrlProp36.xml"/><Relationship Id="rId49" Type="http://schemas.openxmlformats.org/officeDocument/2006/relationships/ctrlProp" Target="../ctrlProps/ctrlProp49.xml"/><Relationship Id="rId57" Type="http://schemas.openxmlformats.org/officeDocument/2006/relationships/ctrlProp" Target="../ctrlProps/ctrlProp57.xml"/><Relationship Id="rId106" Type="http://schemas.openxmlformats.org/officeDocument/2006/relationships/ctrlProp" Target="../ctrlProps/ctrlProp106.xml"/><Relationship Id="rId114" Type="http://schemas.openxmlformats.org/officeDocument/2006/relationships/ctrlProp" Target="../ctrlProps/ctrlProp114.xml"/><Relationship Id="rId119" Type="http://schemas.openxmlformats.org/officeDocument/2006/relationships/ctrlProp" Target="../ctrlProps/ctrlProp119.xml"/><Relationship Id="rId127" Type="http://schemas.openxmlformats.org/officeDocument/2006/relationships/ctrlProp" Target="../ctrlProps/ctrlProp127.xml"/><Relationship Id="rId10" Type="http://schemas.openxmlformats.org/officeDocument/2006/relationships/ctrlProp" Target="../ctrlProps/ctrlProp10.xml"/><Relationship Id="rId31" Type="http://schemas.openxmlformats.org/officeDocument/2006/relationships/ctrlProp" Target="../ctrlProps/ctrlProp31.xml"/><Relationship Id="rId44" Type="http://schemas.openxmlformats.org/officeDocument/2006/relationships/ctrlProp" Target="../ctrlProps/ctrlProp44.xml"/><Relationship Id="rId52" Type="http://schemas.openxmlformats.org/officeDocument/2006/relationships/ctrlProp" Target="../ctrlProps/ctrlProp52.xml"/><Relationship Id="rId60" Type="http://schemas.openxmlformats.org/officeDocument/2006/relationships/ctrlProp" Target="../ctrlProps/ctrlProp60.xml"/><Relationship Id="rId65" Type="http://schemas.openxmlformats.org/officeDocument/2006/relationships/ctrlProp" Target="../ctrlProps/ctrlProp65.xml"/><Relationship Id="rId73" Type="http://schemas.openxmlformats.org/officeDocument/2006/relationships/ctrlProp" Target="../ctrlProps/ctrlProp73.xml"/><Relationship Id="rId78" Type="http://schemas.openxmlformats.org/officeDocument/2006/relationships/ctrlProp" Target="../ctrlProps/ctrlProp78.xml"/><Relationship Id="rId81" Type="http://schemas.openxmlformats.org/officeDocument/2006/relationships/ctrlProp" Target="../ctrlProps/ctrlProp81.xml"/><Relationship Id="rId86" Type="http://schemas.openxmlformats.org/officeDocument/2006/relationships/ctrlProp" Target="../ctrlProps/ctrlProp86.xml"/><Relationship Id="rId94" Type="http://schemas.openxmlformats.org/officeDocument/2006/relationships/ctrlProp" Target="../ctrlProps/ctrlProp94.xml"/><Relationship Id="rId99" Type="http://schemas.openxmlformats.org/officeDocument/2006/relationships/ctrlProp" Target="../ctrlProps/ctrlProp99.xml"/><Relationship Id="rId101" Type="http://schemas.openxmlformats.org/officeDocument/2006/relationships/ctrlProp" Target="../ctrlProps/ctrlProp101.xml"/><Relationship Id="rId122" Type="http://schemas.openxmlformats.org/officeDocument/2006/relationships/ctrlProp" Target="../ctrlProps/ctrlProp122.xml"/><Relationship Id="rId130" Type="http://schemas.openxmlformats.org/officeDocument/2006/relationships/ctrlProp" Target="../ctrlProps/ctrlProp130.xml"/><Relationship Id="rId135" Type="http://schemas.openxmlformats.org/officeDocument/2006/relationships/ctrlProp" Target="../ctrlProps/ctrlProp135.xml"/><Relationship Id="rId143" Type="http://schemas.openxmlformats.org/officeDocument/2006/relationships/ctrlProp" Target="../ctrlProps/ctrlProp143.xml"/><Relationship Id="rId4" Type="http://schemas.openxmlformats.org/officeDocument/2006/relationships/ctrlProp" Target="../ctrlProps/ctrlProp4.xml"/><Relationship Id="rId9" Type="http://schemas.openxmlformats.org/officeDocument/2006/relationships/ctrlProp" Target="../ctrlProps/ctrlProp9.xml"/><Relationship Id="rId13" Type="http://schemas.openxmlformats.org/officeDocument/2006/relationships/ctrlProp" Target="../ctrlProps/ctrlProp13.xml"/><Relationship Id="rId18" Type="http://schemas.openxmlformats.org/officeDocument/2006/relationships/ctrlProp" Target="../ctrlProps/ctrlProp18.xml"/><Relationship Id="rId39" Type="http://schemas.openxmlformats.org/officeDocument/2006/relationships/ctrlProp" Target="../ctrlProps/ctrlProp39.xml"/><Relationship Id="rId109" Type="http://schemas.openxmlformats.org/officeDocument/2006/relationships/ctrlProp" Target="../ctrlProps/ctrlProp109.xml"/><Relationship Id="rId34" Type="http://schemas.openxmlformats.org/officeDocument/2006/relationships/ctrlProp" Target="../ctrlProps/ctrlProp34.xml"/><Relationship Id="rId50" Type="http://schemas.openxmlformats.org/officeDocument/2006/relationships/ctrlProp" Target="../ctrlProps/ctrlProp50.xml"/><Relationship Id="rId55" Type="http://schemas.openxmlformats.org/officeDocument/2006/relationships/ctrlProp" Target="../ctrlProps/ctrlProp55.xml"/><Relationship Id="rId76" Type="http://schemas.openxmlformats.org/officeDocument/2006/relationships/ctrlProp" Target="../ctrlProps/ctrlProp76.xml"/><Relationship Id="rId97" Type="http://schemas.openxmlformats.org/officeDocument/2006/relationships/ctrlProp" Target="../ctrlProps/ctrlProp97.xml"/><Relationship Id="rId104" Type="http://schemas.openxmlformats.org/officeDocument/2006/relationships/ctrlProp" Target="../ctrlProps/ctrlProp104.xml"/><Relationship Id="rId120" Type="http://schemas.openxmlformats.org/officeDocument/2006/relationships/ctrlProp" Target="../ctrlProps/ctrlProp120.xml"/><Relationship Id="rId125" Type="http://schemas.openxmlformats.org/officeDocument/2006/relationships/ctrlProp" Target="../ctrlProps/ctrlProp125.xml"/><Relationship Id="rId141" Type="http://schemas.openxmlformats.org/officeDocument/2006/relationships/ctrlProp" Target="../ctrlProps/ctrlProp141.xml"/><Relationship Id="rId146" Type="http://schemas.openxmlformats.org/officeDocument/2006/relationships/ctrlProp" Target="../ctrlProps/ctrlProp146.xml"/><Relationship Id="rId7" Type="http://schemas.openxmlformats.org/officeDocument/2006/relationships/ctrlProp" Target="../ctrlProps/ctrlProp7.xml"/><Relationship Id="rId71" Type="http://schemas.openxmlformats.org/officeDocument/2006/relationships/ctrlProp" Target="../ctrlProps/ctrlProp71.xml"/><Relationship Id="rId92" Type="http://schemas.openxmlformats.org/officeDocument/2006/relationships/ctrlProp" Target="../ctrlProps/ctrlProp92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9.xml"/><Relationship Id="rId24" Type="http://schemas.openxmlformats.org/officeDocument/2006/relationships/ctrlProp" Target="../ctrlProps/ctrlProp24.xml"/><Relationship Id="rId40" Type="http://schemas.openxmlformats.org/officeDocument/2006/relationships/ctrlProp" Target="../ctrlProps/ctrlProp40.xml"/><Relationship Id="rId45" Type="http://schemas.openxmlformats.org/officeDocument/2006/relationships/ctrlProp" Target="../ctrlProps/ctrlProp45.xml"/><Relationship Id="rId66" Type="http://schemas.openxmlformats.org/officeDocument/2006/relationships/ctrlProp" Target="../ctrlProps/ctrlProp66.xml"/><Relationship Id="rId87" Type="http://schemas.openxmlformats.org/officeDocument/2006/relationships/ctrlProp" Target="../ctrlProps/ctrlProp87.xml"/><Relationship Id="rId110" Type="http://schemas.openxmlformats.org/officeDocument/2006/relationships/ctrlProp" Target="../ctrlProps/ctrlProp110.xml"/><Relationship Id="rId115" Type="http://schemas.openxmlformats.org/officeDocument/2006/relationships/ctrlProp" Target="../ctrlProps/ctrlProp115.xml"/><Relationship Id="rId131" Type="http://schemas.openxmlformats.org/officeDocument/2006/relationships/ctrlProp" Target="../ctrlProps/ctrlProp131.xml"/><Relationship Id="rId136" Type="http://schemas.openxmlformats.org/officeDocument/2006/relationships/ctrlProp" Target="../ctrlProps/ctrlProp136.xml"/><Relationship Id="rId61" Type="http://schemas.openxmlformats.org/officeDocument/2006/relationships/ctrlProp" Target="../ctrlProps/ctrlProp61.xml"/><Relationship Id="rId82" Type="http://schemas.openxmlformats.org/officeDocument/2006/relationships/ctrlProp" Target="../ctrlProps/ctrlProp82.xml"/><Relationship Id="rId19" Type="http://schemas.openxmlformats.org/officeDocument/2006/relationships/ctrlProp" Target="../ctrlProps/ctrlProp19.xml"/><Relationship Id="rId14" Type="http://schemas.openxmlformats.org/officeDocument/2006/relationships/ctrlProp" Target="../ctrlProps/ctrlProp14.xml"/><Relationship Id="rId30" Type="http://schemas.openxmlformats.org/officeDocument/2006/relationships/ctrlProp" Target="../ctrlProps/ctrlProp30.xml"/><Relationship Id="rId35" Type="http://schemas.openxmlformats.org/officeDocument/2006/relationships/ctrlProp" Target="../ctrlProps/ctrlProp35.xml"/><Relationship Id="rId56" Type="http://schemas.openxmlformats.org/officeDocument/2006/relationships/ctrlProp" Target="../ctrlProps/ctrlProp56.xml"/><Relationship Id="rId77" Type="http://schemas.openxmlformats.org/officeDocument/2006/relationships/ctrlProp" Target="../ctrlProps/ctrlProp77.xml"/><Relationship Id="rId100" Type="http://schemas.openxmlformats.org/officeDocument/2006/relationships/ctrlProp" Target="../ctrlProps/ctrlProp100.xml"/><Relationship Id="rId105" Type="http://schemas.openxmlformats.org/officeDocument/2006/relationships/ctrlProp" Target="../ctrlProps/ctrlProp105.xml"/><Relationship Id="rId126" Type="http://schemas.openxmlformats.org/officeDocument/2006/relationships/ctrlProp" Target="../ctrlProps/ctrlProp126.xml"/><Relationship Id="rId8" Type="http://schemas.openxmlformats.org/officeDocument/2006/relationships/ctrlProp" Target="../ctrlProps/ctrlProp8.xml"/><Relationship Id="rId51" Type="http://schemas.openxmlformats.org/officeDocument/2006/relationships/ctrlProp" Target="../ctrlProps/ctrlProp51.xml"/><Relationship Id="rId72" Type="http://schemas.openxmlformats.org/officeDocument/2006/relationships/ctrlProp" Target="../ctrlProps/ctrlProp72.xml"/><Relationship Id="rId93" Type="http://schemas.openxmlformats.org/officeDocument/2006/relationships/ctrlProp" Target="../ctrlProps/ctrlProp93.xml"/><Relationship Id="rId98" Type="http://schemas.openxmlformats.org/officeDocument/2006/relationships/ctrlProp" Target="../ctrlProps/ctrlProp98.xml"/><Relationship Id="rId121" Type="http://schemas.openxmlformats.org/officeDocument/2006/relationships/ctrlProp" Target="../ctrlProps/ctrlProp121.xml"/><Relationship Id="rId142" Type="http://schemas.openxmlformats.org/officeDocument/2006/relationships/ctrlProp" Target="../ctrlProps/ctrlProp14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7" Type="http://schemas.openxmlformats.org/officeDocument/2006/relationships/ctrlProp" Target="../ctrlProps/ctrlProp269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268.xml"/><Relationship Id="rId5" Type="http://schemas.openxmlformats.org/officeDocument/2006/relationships/ctrlProp" Target="../ctrlProps/ctrlProp267.xml"/><Relationship Id="rId4" Type="http://schemas.openxmlformats.org/officeDocument/2006/relationships/ctrlProp" Target="../ctrlProps/ctrlProp266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7" Type="http://schemas.openxmlformats.org/officeDocument/2006/relationships/ctrlProp" Target="../ctrlProps/ctrlProp273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6" Type="http://schemas.openxmlformats.org/officeDocument/2006/relationships/ctrlProp" Target="../ctrlProps/ctrlProp272.xml"/><Relationship Id="rId5" Type="http://schemas.openxmlformats.org/officeDocument/2006/relationships/ctrlProp" Target="../ctrlProps/ctrlProp271.xml"/><Relationship Id="rId4" Type="http://schemas.openxmlformats.org/officeDocument/2006/relationships/ctrlProp" Target="../ctrlProps/ctrlProp27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7" Type="http://schemas.openxmlformats.org/officeDocument/2006/relationships/ctrlProp" Target="../ctrlProps/ctrlProp277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276.xml"/><Relationship Id="rId5" Type="http://schemas.openxmlformats.org/officeDocument/2006/relationships/ctrlProp" Target="../ctrlProps/ctrlProp275.xml"/><Relationship Id="rId4" Type="http://schemas.openxmlformats.org/officeDocument/2006/relationships/ctrlProp" Target="../ctrlProps/ctrlProp274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7" Type="http://schemas.openxmlformats.org/officeDocument/2006/relationships/ctrlProp" Target="../ctrlProps/ctrlProp281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Relationship Id="rId6" Type="http://schemas.openxmlformats.org/officeDocument/2006/relationships/ctrlProp" Target="../ctrlProps/ctrlProp280.xml"/><Relationship Id="rId5" Type="http://schemas.openxmlformats.org/officeDocument/2006/relationships/ctrlProp" Target="../ctrlProps/ctrlProp279.xml"/><Relationship Id="rId4" Type="http://schemas.openxmlformats.org/officeDocument/2006/relationships/ctrlProp" Target="../ctrlProps/ctrlProp278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7" Type="http://schemas.openxmlformats.org/officeDocument/2006/relationships/ctrlProp" Target="../ctrlProps/ctrlProp285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Relationship Id="rId6" Type="http://schemas.openxmlformats.org/officeDocument/2006/relationships/ctrlProp" Target="../ctrlProps/ctrlProp284.xml"/><Relationship Id="rId5" Type="http://schemas.openxmlformats.org/officeDocument/2006/relationships/ctrlProp" Target="../ctrlProps/ctrlProp283.xml"/><Relationship Id="rId4" Type="http://schemas.openxmlformats.org/officeDocument/2006/relationships/ctrlProp" Target="../ctrlProps/ctrlProp282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7" Type="http://schemas.openxmlformats.org/officeDocument/2006/relationships/ctrlProp" Target="../ctrlProps/ctrlProp289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Relationship Id="rId6" Type="http://schemas.openxmlformats.org/officeDocument/2006/relationships/ctrlProp" Target="../ctrlProps/ctrlProp288.xml"/><Relationship Id="rId5" Type="http://schemas.openxmlformats.org/officeDocument/2006/relationships/ctrlProp" Target="../ctrlProps/ctrlProp287.xml"/><Relationship Id="rId4" Type="http://schemas.openxmlformats.org/officeDocument/2006/relationships/ctrlProp" Target="../ctrlProps/ctrlProp286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7" Type="http://schemas.openxmlformats.org/officeDocument/2006/relationships/ctrlProp" Target="../ctrlProps/ctrlProp293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Relationship Id="rId6" Type="http://schemas.openxmlformats.org/officeDocument/2006/relationships/ctrlProp" Target="../ctrlProps/ctrlProp292.xml"/><Relationship Id="rId5" Type="http://schemas.openxmlformats.org/officeDocument/2006/relationships/ctrlProp" Target="../ctrlProps/ctrlProp291.xml"/><Relationship Id="rId4" Type="http://schemas.openxmlformats.org/officeDocument/2006/relationships/ctrlProp" Target="../ctrlProps/ctrlProp290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7" Type="http://schemas.openxmlformats.org/officeDocument/2006/relationships/ctrlProp" Target="../ctrlProps/ctrlProp297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296.xml"/><Relationship Id="rId5" Type="http://schemas.openxmlformats.org/officeDocument/2006/relationships/ctrlProp" Target="../ctrlProps/ctrlProp295.xml"/><Relationship Id="rId4" Type="http://schemas.openxmlformats.org/officeDocument/2006/relationships/ctrlProp" Target="../ctrlProps/ctrlProp294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7" Type="http://schemas.openxmlformats.org/officeDocument/2006/relationships/ctrlProp" Target="../ctrlProps/ctrlProp301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Relationship Id="rId6" Type="http://schemas.openxmlformats.org/officeDocument/2006/relationships/ctrlProp" Target="../ctrlProps/ctrlProp300.xml"/><Relationship Id="rId5" Type="http://schemas.openxmlformats.org/officeDocument/2006/relationships/ctrlProp" Target="../ctrlProps/ctrlProp299.xml"/><Relationship Id="rId4" Type="http://schemas.openxmlformats.org/officeDocument/2006/relationships/ctrlProp" Target="../ctrlProps/ctrlProp29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7" Type="http://schemas.openxmlformats.org/officeDocument/2006/relationships/ctrlProp" Target="../ctrlProps/ctrlProp305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Relationship Id="rId6" Type="http://schemas.openxmlformats.org/officeDocument/2006/relationships/ctrlProp" Target="../ctrlProps/ctrlProp304.xml"/><Relationship Id="rId5" Type="http://schemas.openxmlformats.org/officeDocument/2006/relationships/ctrlProp" Target="../ctrlProps/ctrlProp303.xml"/><Relationship Id="rId4" Type="http://schemas.openxmlformats.org/officeDocument/2006/relationships/ctrlProp" Target="../ctrlProps/ctrlProp30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150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49.xml"/><Relationship Id="rId5" Type="http://schemas.openxmlformats.org/officeDocument/2006/relationships/ctrlProp" Target="../ctrlProps/ctrlProp148.xml"/><Relationship Id="rId4" Type="http://schemas.openxmlformats.org/officeDocument/2006/relationships/ctrlProp" Target="../ctrlProps/ctrlProp147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7" Type="http://schemas.openxmlformats.org/officeDocument/2006/relationships/ctrlProp" Target="../ctrlProps/ctrlProp309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Relationship Id="rId6" Type="http://schemas.openxmlformats.org/officeDocument/2006/relationships/ctrlProp" Target="../ctrlProps/ctrlProp308.xml"/><Relationship Id="rId5" Type="http://schemas.openxmlformats.org/officeDocument/2006/relationships/ctrlProp" Target="../ctrlProps/ctrlProp307.xml"/><Relationship Id="rId4" Type="http://schemas.openxmlformats.org/officeDocument/2006/relationships/ctrlProp" Target="../ctrlProps/ctrlProp306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7" Type="http://schemas.openxmlformats.org/officeDocument/2006/relationships/ctrlProp" Target="../ctrlProps/ctrlProp313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Relationship Id="rId6" Type="http://schemas.openxmlformats.org/officeDocument/2006/relationships/ctrlProp" Target="../ctrlProps/ctrlProp312.xml"/><Relationship Id="rId5" Type="http://schemas.openxmlformats.org/officeDocument/2006/relationships/ctrlProp" Target="../ctrlProps/ctrlProp311.xml"/><Relationship Id="rId4" Type="http://schemas.openxmlformats.org/officeDocument/2006/relationships/ctrlProp" Target="../ctrlProps/ctrlProp31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7" Type="http://schemas.openxmlformats.org/officeDocument/2006/relationships/ctrlProp" Target="../ctrlProps/ctrlProp317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Relationship Id="rId6" Type="http://schemas.openxmlformats.org/officeDocument/2006/relationships/ctrlProp" Target="../ctrlProps/ctrlProp316.xml"/><Relationship Id="rId5" Type="http://schemas.openxmlformats.org/officeDocument/2006/relationships/ctrlProp" Target="../ctrlProps/ctrlProp315.xml"/><Relationship Id="rId4" Type="http://schemas.openxmlformats.org/officeDocument/2006/relationships/ctrlProp" Target="../ctrlProps/ctrlProp314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7" Type="http://schemas.openxmlformats.org/officeDocument/2006/relationships/ctrlProp" Target="../ctrlProps/ctrlProp321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Relationship Id="rId6" Type="http://schemas.openxmlformats.org/officeDocument/2006/relationships/ctrlProp" Target="../ctrlProps/ctrlProp320.xml"/><Relationship Id="rId5" Type="http://schemas.openxmlformats.org/officeDocument/2006/relationships/ctrlProp" Target="../ctrlProps/ctrlProp319.xml"/><Relationship Id="rId4" Type="http://schemas.openxmlformats.org/officeDocument/2006/relationships/ctrlProp" Target="../ctrlProps/ctrlProp318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7" Type="http://schemas.openxmlformats.org/officeDocument/2006/relationships/ctrlProp" Target="../ctrlProps/ctrlProp325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Relationship Id="rId6" Type="http://schemas.openxmlformats.org/officeDocument/2006/relationships/ctrlProp" Target="../ctrlProps/ctrlProp324.xml"/><Relationship Id="rId5" Type="http://schemas.openxmlformats.org/officeDocument/2006/relationships/ctrlProp" Target="../ctrlProps/ctrlProp323.xml"/><Relationship Id="rId4" Type="http://schemas.openxmlformats.org/officeDocument/2006/relationships/ctrlProp" Target="../ctrlProps/ctrlProp322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7" Type="http://schemas.openxmlformats.org/officeDocument/2006/relationships/ctrlProp" Target="../ctrlProps/ctrlProp329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Relationship Id="rId6" Type="http://schemas.openxmlformats.org/officeDocument/2006/relationships/ctrlProp" Target="../ctrlProps/ctrlProp328.xml"/><Relationship Id="rId5" Type="http://schemas.openxmlformats.org/officeDocument/2006/relationships/ctrlProp" Target="../ctrlProps/ctrlProp327.xml"/><Relationship Id="rId4" Type="http://schemas.openxmlformats.org/officeDocument/2006/relationships/ctrlProp" Target="../ctrlProps/ctrlProp326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7" Type="http://schemas.openxmlformats.org/officeDocument/2006/relationships/ctrlProp" Target="../ctrlProps/ctrlProp333.x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Relationship Id="rId6" Type="http://schemas.openxmlformats.org/officeDocument/2006/relationships/ctrlProp" Target="../ctrlProps/ctrlProp332.xml"/><Relationship Id="rId5" Type="http://schemas.openxmlformats.org/officeDocument/2006/relationships/ctrlProp" Target="../ctrlProps/ctrlProp331.xml"/><Relationship Id="rId4" Type="http://schemas.openxmlformats.org/officeDocument/2006/relationships/ctrlProp" Target="../ctrlProps/ctrlProp330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7" Type="http://schemas.openxmlformats.org/officeDocument/2006/relationships/ctrlProp" Target="../ctrlProps/ctrlProp337.x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Relationship Id="rId6" Type="http://schemas.openxmlformats.org/officeDocument/2006/relationships/ctrlProp" Target="../ctrlProps/ctrlProp336.xml"/><Relationship Id="rId5" Type="http://schemas.openxmlformats.org/officeDocument/2006/relationships/ctrlProp" Target="../ctrlProps/ctrlProp335.xml"/><Relationship Id="rId4" Type="http://schemas.openxmlformats.org/officeDocument/2006/relationships/ctrlProp" Target="../ctrlProps/ctrlProp334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7" Type="http://schemas.openxmlformats.org/officeDocument/2006/relationships/ctrlProp" Target="../ctrlProps/ctrlProp341.x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Relationship Id="rId6" Type="http://schemas.openxmlformats.org/officeDocument/2006/relationships/ctrlProp" Target="../ctrlProps/ctrlProp340.xml"/><Relationship Id="rId5" Type="http://schemas.openxmlformats.org/officeDocument/2006/relationships/ctrlProp" Target="../ctrlProps/ctrlProp339.xml"/><Relationship Id="rId4" Type="http://schemas.openxmlformats.org/officeDocument/2006/relationships/ctrlProp" Target="../ctrlProps/ctrlProp338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7" Type="http://schemas.openxmlformats.org/officeDocument/2006/relationships/ctrlProp" Target="../ctrlProps/ctrlProp345.x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Relationship Id="rId6" Type="http://schemas.openxmlformats.org/officeDocument/2006/relationships/ctrlProp" Target="../ctrlProps/ctrlProp344.xml"/><Relationship Id="rId5" Type="http://schemas.openxmlformats.org/officeDocument/2006/relationships/ctrlProp" Target="../ctrlProps/ctrlProp343.xml"/><Relationship Id="rId4" Type="http://schemas.openxmlformats.org/officeDocument/2006/relationships/ctrlProp" Target="../ctrlProps/ctrlProp34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5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15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53.xml"/><Relationship Id="rId5" Type="http://schemas.openxmlformats.org/officeDocument/2006/relationships/ctrlProp" Target="../ctrlProps/ctrlProp152.xml"/><Relationship Id="rId4" Type="http://schemas.openxmlformats.org/officeDocument/2006/relationships/ctrlProp" Target="../ctrlProps/ctrlProp151.xml"/><Relationship Id="rId9" Type="http://schemas.openxmlformats.org/officeDocument/2006/relationships/ctrlProp" Target="../ctrlProps/ctrlProp156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7" Type="http://schemas.openxmlformats.org/officeDocument/2006/relationships/ctrlProp" Target="../ctrlProps/ctrlProp349.x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Relationship Id="rId6" Type="http://schemas.openxmlformats.org/officeDocument/2006/relationships/ctrlProp" Target="../ctrlProps/ctrlProp348.xml"/><Relationship Id="rId5" Type="http://schemas.openxmlformats.org/officeDocument/2006/relationships/ctrlProp" Target="../ctrlProps/ctrlProp347.xml"/><Relationship Id="rId4" Type="http://schemas.openxmlformats.org/officeDocument/2006/relationships/ctrlProp" Target="../ctrlProps/ctrlProp346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7" Type="http://schemas.openxmlformats.org/officeDocument/2006/relationships/ctrlProp" Target="../ctrlProps/ctrlProp353.x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Relationship Id="rId6" Type="http://schemas.openxmlformats.org/officeDocument/2006/relationships/ctrlProp" Target="../ctrlProps/ctrlProp352.xml"/><Relationship Id="rId5" Type="http://schemas.openxmlformats.org/officeDocument/2006/relationships/ctrlProp" Target="../ctrlProps/ctrlProp351.xml"/><Relationship Id="rId4" Type="http://schemas.openxmlformats.org/officeDocument/2006/relationships/ctrlProp" Target="../ctrlProps/ctrlProp350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7" Type="http://schemas.openxmlformats.org/officeDocument/2006/relationships/ctrlProp" Target="../ctrlProps/ctrlProp357.x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Relationship Id="rId6" Type="http://schemas.openxmlformats.org/officeDocument/2006/relationships/ctrlProp" Target="../ctrlProps/ctrlProp356.xml"/><Relationship Id="rId5" Type="http://schemas.openxmlformats.org/officeDocument/2006/relationships/ctrlProp" Target="../ctrlProps/ctrlProp355.xml"/><Relationship Id="rId4" Type="http://schemas.openxmlformats.org/officeDocument/2006/relationships/ctrlProp" Target="../ctrlProps/ctrlProp354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7" Type="http://schemas.openxmlformats.org/officeDocument/2006/relationships/ctrlProp" Target="../ctrlProps/ctrlProp361.x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Relationship Id="rId6" Type="http://schemas.openxmlformats.org/officeDocument/2006/relationships/ctrlProp" Target="../ctrlProps/ctrlProp360.xml"/><Relationship Id="rId5" Type="http://schemas.openxmlformats.org/officeDocument/2006/relationships/ctrlProp" Target="../ctrlProps/ctrlProp359.xml"/><Relationship Id="rId4" Type="http://schemas.openxmlformats.org/officeDocument/2006/relationships/ctrlProp" Target="../ctrlProps/ctrlProp358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7" Type="http://schemas.openxmlformats.org/officeDocument/2006/relationships/ctrlProp" Target="../ctrlProps/ctrlProp365.x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Relationship Id="rId6" Type="http://schemas.openxmlformats.org/officeDocument/2006/relationships/ctrlProp" Target="../ctrlProps/ctrlProp364.xml"/><Relationship Id="rId5" Type="http://schemas.openxmlformats.org/officeDocument/2006/relationships/ctrlProp" Target="../ctrlProps/ctrlProp363.xml"/><Relationship Id="rId4" Type="http://schemas.openxmlformats.org/officeDocument/2006/relationships/ctrlProp" Target="../ctrlProps/ctrlProp362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7" Type="http://schemas.openxmlformats.org/officeDocument/2006/relationships/ctrlProp" Target="../ctrlProps/ctrlProp369.x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Relationship Id="rId6" Type="http://schemas.openxmlformats.org/officeDocument/2006/relationships/ctrlProp" Target="../ctrlProps/ctrlProp368.xml"/><Relationship Id="rId5" Type="http://schemas.openxmlformats.org/officeDocument/2006/relationships/ctrlProp" Target="../ctrlProps/ctrlProp367.xml"/><Relationship Id="rId4" Type="http://schemas.openxmlformats.org/officeDocument/2006/relationships/ctrlProp" Target="../ctrlProps/ctrlProp366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7" Type="http://schemas.openxmlformats.org/officeDocument/2006/relationships/ctrlProp" Target="../ctrlProps/ctrlProp373.x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Relationship Id="rId6" Type="http://schemas.openxmlformats.org/officeDocument/2006/relationships/ctrlProp" Target="../ctrlProps/ctrlProp372.xml"/><Relationship Id="rId5" Type="http://schemas.openxmlformats.org/officeDocument/2006/relationships/ctrlProp" Target="../ctrlProps/ctrlProp371.xml"/><Relationship Id="rId4" Type="http://schemas.openxmlformats.org/officeDocument/2006/relationships/ctrlProp" Target="../ctrlProps/ctrlProp370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7" Type="http://schemas.openxmlformats.org/officeDocument/2006/relationships/ctrlProp" Target="../ctrlProps/ctrlProp377.x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Relationship Id="rId6" Type="http://schemas.openxmlformats.org/officeDocument/2006/relationships/ctrlProp" Target="../ctrlProps/ctrlProp376.xml"/><Relationship Id="rId5" Type="http://schemas.openxmlformats.org/officeDocument/2006/relationships/ctrlProp" Target="../ctrlProps/ctrlProp375.xml"/><Relationship Id="rId4" Type="http://schemas.openxmlformats.org/officeDocument/2006/relationships/ctrlProp" Target="../ctrlProps/ctrlProp374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7" Type="http://schemas.openxmlformats.org/officeDocument/2006/relationships/ctrlProp" Target="../ctrlProps/ctrlProp381.x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Relationship Id="rId6" Type="http://schemas.openxmlformats.org/officeDocument/2006/relationships/ctrlProp" Target="../ctrlProps/ctrlProp380.xml"/><Relationship Id="rId5" Type="http://schemas.openxmlformats.org/officeDocument/2006/relationships/ctrlProp" Target="../ctrlProps/ctrlProp379.xml"/><Relationship Id="rId4" Type="http://schemas.openxmlformats.org/officeDocument/2006/relationships/ctrlProp" Target="../ctrlProps/ctrlProp378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7" Type="http://schemas.openxmlformats.org/officeDocument/2006/relationships/ctrlProp" Target="../ctrlProps/ctrlProp385.x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Relationship Id="rId6" Type="http://schemas.openxmlformats.org/officeDocument/2006/relationships/ctrlProp" Target="../ctrlProps/ctrlProp384.xml"/><Relationship Id="rId5" Type="http://schemas.openxmlformats.org/officeDocument/2006/relationships/ctrlProp" Target="../ctrlProps/ctrlProp383.xml"/><Relationship Id="rId4" Type="http://schemas.openxmlformats.org/officeDocument/2006/relationships/ctrlProp" Target="../ctrlProps/ctrlProp38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1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60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59.xml"/><Relationship Id="rId11" Type="http://schemas.openxmlformats.org/officeDocument/2006/relationships/comments" Target="../comments1.xml"/><Relationship Id="rId5" Type="http://schemas.openxmlformats.org/officeDocument/2006/relationships/ctrlProp" Target="../ctrlProps/ctrlProp158.xml"/><Relationship Id="rId10" Type="http://schemas.openxmlformats.org/officeDocument/2006/relationships/ctrlProp" Target="../ctrlProps/ctrlProp163.xml"/><Relationship Id="rId4" Type="http://schemas.openxmlformats.org/officeDocument/2006/relationships/ctrlProp" Target="../ctrlProps/ctrlProp157.xml"/><Relationship Id="rId9" Type="http://schemas.openxmlformats.org/officeDocument/2006/relationships/ctrlProp" Target="../ctrlProps/ctrlProp162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7" Type="http://schemas.openxmlformats.org/officeDocument/2006/relationships/ctrlProp" Target="../ctrlProps/ctrlProp389.x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Relationship Id="rId6" Type="http://schemas.openxmlformats.org/officeDocument/2006/relationships/ctrlProp" Target="../ctrlProps/ctrlProp388.xml"/><Relationship Id="rId5" Type="http://schemas.openxmlformats.org/officeDocument/2006/relationships/ctrlProp" Target="../ctrlProps/ctrlProp387.xml"/><Relationship Id="rId4" Type="http://schemas.openxmlformats.org/officeDocument/2006/relationships/ctrlProp" Target="../ctrlProps/ctrlProp386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7" Type="http://schemas.openxmlformats.org/officeDocument/2006/relationships/ctrlProp" Target="../ctrlProps/ctrlProp393.x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Relationship Id="rId6" Type="http://schemas.openxmlformats.org/officeDocument/2006/relationships/ctrlProp" Target="../ctrlProps/ctrlProp392.xml"/><Relationship Id="rId5" Type="http://schemas.openxmlformats.org/officeDocument/2006/relationships/ctrlProp" Target="../ctrlProps/ctrlProp391.xml"/><Relationship Id="rId4" Type="http://schemas.openxmlformats.org/officeDocument/2006/relationships/ctrlProp" Target="../ctrlProps/ctrlProp390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7" Type="http://schemas.openxmlformats.org/officeDocument/2006/relationships/ctrlProp" Target="../ctrlProps/ctrlProp397.x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Relationship Id="rId6" Type="http://schemas.openxmlformats.org/officeDocument/2006/relationships/ctrlProp" Target="../ctrlProps/ctrlProp396.xml"/><Relationship Id="rId5" Type="http://schemas.openxmlformats.org/officeDocument/2006/relationships/ctrlProp" Target="../ctrlProps/ctrlProp395.xml"/><Relationship Id="rId4" Type="http://schemas.openxmlformats.org/officeDocument/2006/relationships/ctrlProp" Target="../ctrlProps/ctrlProp394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7" Type="http://schemas.openxmlformats.org/officeDocument/2006/relationships/ctrlProp" Target="../ctrlProps/ctrlProp401.x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Relationship Id="rId6" Type="http://schemas.openxmlformats.org/officeDocument/2006/relationships/ctrlProp" Target="../ctrlProps/ctrlProp400.xml"/><Relationship Id="rId5" Type="http://schemas.openxmlformats.org/officeDocument/2006/relationships/ctrlProp" Target="../ctrlProps/ctrlProp399.xml"/><Relationship Id="rId4" Type="http://schemas.openxmlformats.org/officeDocument/2006/relationships/ctrlProp" Target="../ctrlProps/ctrlProp398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7" Type="http://schemas.openxmlformats.org/officeDocument/2006/relationships/ctrlProp" Target="../ctrlProps/ctrlProp405.x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Relationship Id="rId6" Type="http://schemas.openxmlformats.org/officeDocument/2006/relationships/ctrlProp" Target="../ctrlProps/ctrlProp404.xml"/><Relationship Id="rId5" Type="http://schemas.openxmlformats.org/officeDocument/2006/relationships/ctrlProp" Target="../ctrlProps/ctrlProp403.xml"/><Relationship Id="rId4" Type="http://schemas.openxmlformats.org/officeDocument/2006/relationships/ctrlProp" Target="../ctrlProps/ctrlProp402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7" Type="http://schemas.openxmlformats.org/officeDocument/2006/relationships/ctrlProp" Target="../ctrlProps/ctrlProp409.x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Relationship Id="rId6" Type="http://schemas.openxmlformats.org/officeDocument/2006/relationships/ctrlProp" Target="../ctrlProps/ctrlProp408.xml"/><Relationship Id="rId5" Type="http://schemas.openxmlformats.org/officeDocument/2006/relationships/ctrlProp" Target="../ctrlProps/ctrlProp407.xml"/><Relationship Id="rId4" Type="http://schemas.openxmlformats.org/officeDocument/2006/relationships/ctrlProp" Target="../ctrlProps/ctrlProp406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7" Type="http://schemas.openxmlformats.org/officeDocument/2006/relationships/ctrlProp" Target="../ctrlProps/ctrlProp413.x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Relationship Id="rId6" Type="http://schemas.openxmlformats.org/officeDocument/2006/relationships/ctrlProp" Target="../ctrlProps/ctrlProp412.xml"/><Relationship Id="rId5" Type="http://schemas.openxmlformats.org/officeDocument/2006/relationships/ctrlProp" Target="../ctrlProps/ctrlProp411.xml"/><Relationship Id="rId4" Type="http://schemas.openxmlformats.org/officeDocument/2006/relationships/ctrlProp" Target="../ctrlProps/ctrlProp410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7" Type="http://schemas.openxmlformats.org/officeDocument/2006/relationships/ctrlProp" Target="../ctrlProps/ctrlProp417.x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Relationship Id="rId6" Type="http://schemas.openxmlformats.org/officeDocument/2006/relationships/ctrlProp" Target="../ctrlProps/ctrlProp416.xml"/><Relationship Id="rId5" Type="http://schemas.openxmlformats.org/officeDocument/2006/relationships/ctrlProp" Target="../ctrlProps/ctrlProp415.xml"/><Relationship Id="rId4" Type="http://schemas.openxmlformats.org/officeDocument/2006/relationships/ctrlProp" Target="../ctrlProps/ctrlProp414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7" Type="http://schemas.openxmlformats.org/officeDocument/2006/relationships/ctrlProp" Target="../ctrlProps/ctrlProp421.x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Relationship Id="rId6" Type="http://schemas.openxmlformats.org/officeDocument/2006/relationships/ctrlProp" Target="../ctrlProps/ctrlProp420.xml"/><Relationship Id="rId5" Type="http://schemas.openxmlformats.org/officeDocument/2006/relationships/ctrlProp" Target="../ctrlProps/ctrlProp419.xml"/><Relationship Id="rId4" Type="http://schemas.openxmlformats.org/officeDocument/2006/relationships/ctrlProp" Target="../ctrlProps/ctrlProp418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7" Type="http://schemas.openxmlformats.org/officeDocument/2006/relationships/ctrlProp" Target="../ctrlProps/ctrlProp425.x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Relationship Id="rId6" Type="http://schemas.openxmlformats.org/officeDocument/2006/relationships/ctrlProp" Target="../ctrlProps/ctrlProp424.xml"/><Relationship Id="rId5" Type="http://schemas.openxmlformats.org/officeDocument/2006/relationships/ctrlProp" Target="../ctrlProps/ctrlProp423.xml"/><Relationship Id="rId4" Type="http://schemas.openxmlformats.org/officeDocument/2006/relationships/ctrlProp" Target="../ctrlProps/ctrlProp42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8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167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66.xml"/><Relationship Id="rId5" Type="http://schemas.openxmlformats.org/officeDocument/2006/relationships/ctrlProp" Target="../ctrlProps/ctrlProp165.xml"/><Relationship Id="rId4" Type="http://schemas.openxmlformats.org/officeDocument/2006/relationships/ctrlProp" Target="../ctrlProps/ctrlProp164.xml"/><Relationship Id="rId9" Type="http://schemas.openxmlformats.org/officeDocument/2006/relationships/ctrlProp" Target="../ctrlProps/ctrlProp169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7" Type="http://schemas.openxmlformats.org/officeDocument/2006/relationships/ctrlProp" Target="../ctrlProps/ctrlProp429.x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Relationship Id="rId6" Type="http://schemas.openxmlformats.org/officeDocument/2006/relationships/ctrlProp" Target="../ctrlProps/ctrlProp428.xml"/><Relationship Id="rId5" Type="http://schemas.openxmlformats.org/officeDocument/2006/relationships/ctrlProp" Target="../ctrlProps/ctrlProp427.xml"/><Relationship Id="rId4" Type="http://schemas.openxmlformats.org/officeDocument/2006/relationships/ctrlProp" Target="../ctrlProps/ctrlProp426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7" Type="http://schemas.openxmlformats.org/officeDocument/2006/relationships/ctrlProp" Target="../ctrlProps/ctrlProp433.x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Relationship Id="rId6" Type="http://schemas.openxmlformats.org/officeDocument/2006/relationships/ctrlProp" Target="../ctrlProps/ctrlProp432.xml"/><Relationship Id="rId5" Type="http://schemas.openxmlformats.org/officeDocument/2006/relationships/ctrlProp" Target="../ctrlProps/ctrlProp431.xml"/><Relationship Id="rId4" Type="http://schemas.openxmlformats.org/officeDocument/2006/relationships/ctrlProp" Target="../ctrlProps/ctrlProp430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7" Type="http://schemas.openxmlformats.org/officeDocument/2006/relationships/ctrlProp" Target="../ctrlProps/ctrlProp437.x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Relationship Id="rId6" Type="http://schemas.openxmlformats.org/officeDocument/2006/relationships/ctrlProp" Target="../ctrlProps/ctrlProp436.xml"/><Relationship Id="rId5" Type="http://schemas.openxmlformats.org/officeDocument/2006/relationships/ctrlProp" Target="../ctrlProps/ctrlProp435.xml"/><Relationship Id="rId4" Type="http://schemas.openxmlformats.org/officeDocument/2006/relationships/ctrlProp" Target="../ctrlProps/ctrlProp434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7" Type="http://schemas.openxmlformats.org/officeDocument/2006/relationships/ctrlProp" Target="../ctrlProps/ctrlProp441.x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Relationship Id="rId6" Type="http://schemas.openxmlformats.org/officeDocument/2006/relationships/ctrlProp" Target="../ctrlProps/ctrlProp440.xml"/><Relationship Id="rId5" Type="http://schemas.openxmlformats.org/officeDocument/2006/relationships/ctrlProp" Target="../ctrlProps/ctrlProp439.xml"/><Relationship Id="rId4" Type="http://schemas.openxmlformats.org/officeDocument/2006/relationships/ctrlProp" Target="../ctrlProps/ctrlProp438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7" Type="http://schemas.openxmlformats.org/officeDocument/2006/relationships/ctrlProp" Target="../ctrlProps/ctrlProp445.x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Relationship Id="rId6" Type="http://schemas.openxmlformats.org/officeDocument/2006/relationships/ctrlProp" Target="../ctrlProps/ctrlProp444.xml"/><Relationship Id="rId5" Type="http://schemas.openxmlformats.org/officeDocument/2006/relationships/ctrlProp" Target="../ctrlProps/ctrlProp443.xml"/><Relationship Id="rId4" Type="http://schemas.openxmlformats.org/officeDocument/2006/relationships/ctrlProp" Target="../ctrlProps/ctrlProp442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7" Type="http://schemas.openxmlformats.org/officeDocument/2006/relationships/ctrlProp" Target="../ctrlProps/ctrlProp449.x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Relationship Id="rId6" Type="http://schemas.openxmlformats.org/officeDocument/2006/relationships/ctrlProp" Target="../ctrlProps/ctrlProp448.xml"/><Relationship Id="rId5" Type="http://schemas.openxmlformats.org/officeDocument/2006/relationships/ctrlProp" Target="../ctrlProps/ctrlProp447.xml"/><Relationship Id="rId4" Type="http://schemas.openxmlformats.org/officeDocument/2006/relationships/ctrlProp" Target="../ctrlProps/ctrlProp446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7" Type="http://schemas.openxmlformats.org/officeDocument/2006/relationships/ctrlProp" Target="../ctrlProps/ctrlProp453.x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Relationship Id="rId6" Type="http://schemas.openxmlformats.org/officeDocument/2006/relationships/ctrlProp" Target="../ctrlProps/ctrlProp452.xml"/><Relationship Id="rId5" Type="http://schemas.openxmlformats.org/officeDocument/2006/relationships/ctrlProp" Target="../ctrlProps/ctrlProp451.xml"/><Relationship Id="rId4" Type="http://schemas.openxmlformats.org/officeDocument/2006/relationships/ctrlProp" Target="../ctrlProps/ctrlProp450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7" Type="http://schemas.openxmlformats.org/officeDocument/2006/relationships/ctrlProp" Target="../ctrlProps/ctrlProp457.x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Relationship Id="rId6" Type="http://schemas.openxmlformats.org/officeDocument/2006/relationships/ctrlProp" Target="../ctrlProps/ctrlProp456.xml"/><Relationship Id="rId5" Type="http://schemas.openxmlformats.org/officeDocument/2006/relationships/ctrlProp" Target="../ctrlProps/ctrlProp455.xml"/><Relationship Id="rId4" Type="http://schemas.openxmlformats.org/officeDocument/2006/relationships/ctrlProp" Target="../ctrlProps/ctrlProp454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7" Type="http://schemas.openxmlformats.org/officeDocument/2006/relationships/ctrlProp" Target="../ctrlProps/ctrlProp461.x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Relationship Id="rId6" Type="http://schemas.openxmlformats.org/officeDocument/2006/relationships/ctrlProp" Target="../ctrlProps/ctrlProp460.xml"/><Relationship Id="rId5" Type="http://schemas.openxmlformats.org/officeDocument/2006/relationships/ctrlProp" Target="../ctrlProps/ctrlProp459.xml"/><Relationship Id="rId4" Type="http://schemas.openxmlformats.org/officeDocument/2006/relationships/ctrlProp" Target="../ctrlProps/ctrlProp458.x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7" Type="http://schemas.openxmlformats.org/officeDocument/2006/relationships/ctrlProp" Target="../ctrlProps/ctrlProp465.x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Relationship Id="rId6" Type="http://schemas.openxmlformats.org/officeDocument/2006/relationships/ctrlProp" Target="../ctrlProps/ctrlProp464.xml"/><Relationship Id="rId5" Type="http://schemas.openxmlformats.org/officeDocument/2006/relationships/ctrlProp" Target="../ctrlProps/ctrlProp463.xml"/><Relationship Id="rId4" Type="http://schemas.openxmlformats.org/officeDocument/2006/relationships/ctrlProp" Target="../ctrlProps/ctrlProp462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4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17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172.xml"/><Relationship Id="rId5" Type="http://schemas.openxmlformats.org/officeDocument/2006/relationships/ctrlProp" Target="../ctrlProps/ctrlProp171.xml"/><Relationship Id="rId4" Type="http://schemas.openxmlformats.org/officeDocument/2006/relationships/ctrlProp" Target="../ctrlProps/ctrlProp170.xml"/><Relationship Id="rId9" Type="http://schemas.openxmlformats.org/officeDocument/2006/relationships/ctrlProp" Target="../ctrlProps/ctrlProp175.xm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7" Type="http://schemas.openxmlformats.org/officeDocument/2006/relationships/ctrlProp" Target="../ctrlProps/ctrlProp469.x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Relationship Id="rId6" Type="http://schemas.openxmlformats.org/officeDocument/2006/relationships/ctrlProp" Target="../ctrlProps/ctrlProp468.xml"/><Relationship Id="rId5" Type="http://schemas.openxmlformats.org/officeDocument/2006/relationships/ctrlProp" Target="../ctrlProps/ctrlProp467.xml"/><Relationship Id="rId4" Type="http://schemas.openxmlformats.org/officeDocument/2006/relationships/ctrlProp" Target="../ctrlProps/ctrlProp466.xm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7" Type="http://schemas.openxmlformats.org/officeDocument/2006/relationships/ctrlProp" Target="../ctrlProps/ctrlProp473.x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Relationship Id="rId6" Type="http://schemas.openxmlformats.org/officeDocument/2006/relationships/ctrlProp" Target="../ctrlProps/ctrlProp472.xml"/><Relationship Id="rId5" Type="http://schemas.openxmlformats.org/officeDocument/2006/relationships/ctrlProp" Target="../ctrlProps/ctrlProp471.xml"/><Relationship Id="rId4" Type="http://schemas.openxmlformats.org/officeDocument/2006/relationships/ctrlProp" Target="../ctrlProps/ctrlProp470.xm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1.vml"/><Relationship Id="rId7" Type="http://schemas.openxmlformats.org/officeDocument/2006/relationships/ctrlProp" Target="../ctrlProps/ctrlProp477.x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Relationship Id="rId6" Type="http://schemas.openxmlformats.org/officeDocument/2006/relationships/ctrlProp" Target="../ctrlProps/ctrlProp476.xml"/><Relationship Id="rId5" Type="http://schemas.openxmlformats.org/officeDocument/2006/relationships/ctrlProp" Target="../ctrlProps/ctrlProp475.xml"/><Relationship Id="rId4" Type="http://schemas.openxmlformats.org/officeDocument/2006/relationships/ctrlProp" Target="../ctrlProps/ctrlProp474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2.vml"/><Relationship Id="rId7" Type="http://schemas.openxmlformats.org/officeDocument/2006/relationships/ctrlProp" Target="../ctrlProps/ctrlProp481.x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Relationship Id="rId6" Type="http://schemas.openxmlformats.org/officeDocument/2006/relationships/ctrlProp" Target="../ctrlProps/ctrlProp480.xml"/><Relationship Id="rId5" Type="http://schemas.openxmlformats.org/officeDocument/2006/relationships/ctrlProp" Target="../ctrlProps/ctrlProp479.xml"/><Relationship Id="rId4" Type="http://schemas.openxmlformats.org/officeDocument/2006/relationships/ctrlProp" Target="../ctrlProps/ctrlProp478.x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3.vml"/><Relationship Id="rId7" Type="http://schemas.openxmlformats.org/officeDocument/2006/relationships/ctrlProp" Target="../ctrlProps/ctrlProp485.x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Relationship Id="rId6" Type="http://schemas.openxmlformats.org/officeDocument/2006/relationships/ctrlProp" Target="../ctrlProps/ctrlProp484.xml"/><Relationship Id="rId5" Type="http://schemas.openxmlformats.org/officeDocument/2006/relationships/ctrlProp" Target="../ctrlProps/ctrlProp483.xml"/><Relationship Id="rId4" Type="http://schemas.openxmlformats.org/officeDocument/2006/relationships/ctrlProp" Target="../ctrlProps/ctrlProp482.xm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4.vml"/><Relationship Id="rId7" Type="http://schemas.openxmlformats.org/officeDocument/2006/relationships/ctrlProp" Target="../ctrlProps/ctrlProp489.x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Relationship Id="rId6" Type="http://schemas.openxmlformats.org/officeDocument/2006/relationships/ctrlProp" Target="../ctrlProps/ctrlProp488.xml"/><Relationship Id="rId5" Type="http://schemas.openxmlformats.org/officeDocument/2006/relationships/ctrlProp" Target="../ctrlProps/ctrlProp487.xml"/><Relationship Id="rId4" Type="http://schemas.openxmlformats.org/officeDocument/2006/relationships/ctrlProp" Target="../ctrlProps/ctrlProp486.xm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5.vml"/><Relationship Id="rId7" Type="http://schemas.openxmlformats.org/officeDocument/2006/relationships/ctrlProp" Target="../ctrlProps/ctrlProp493.x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Relationship Id="rId6" Type="http://schemas.openxmlformats.org/officeDocument/2006/relationships/ctrlProp" Target="../ctrlProps/ctrlProp492.xml"/><Relationship Id="rId5" Type="http://schemas.openxmlformats.org/officeDocument/2006/relationships/ctrlProp" Target="../ctrlProps/ctrlProp491.xml"/><Relationship Id="rId4" Type="http://schemas.openxmlformats.org/officeDocument/2006/relationships/ctrlProp" Target="../ctrlProps/ctrlProp490.xm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6.vml"/><Relationship Id="rId7" Type="http://schemas.openxmlformats.org/officeDocument/2006/relationships/ctrlProp" Target="../ctrlProps/ctrlProp497.x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7.bin"/><Relationship Id="rId6" Type="http://schemas.openxmlformats.org/officeDocument/2006/relationships/ctrlProp" Target="../ctrlProps/ctrlProp496.xml"/><Relationship Id="rId5" Type="http://schemas.openxmlformats.org/officeDocument/2006/relationships/ctrlProp" Target="../ctrlProps/ctrlProp495.xml"/><Relationship Id="rId4" Type="http://schemas.openxmlformats.org/officeDocument/2006/relationships/ctrlProp" Target="../ctrlProps/ctrlProp494.xm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7.vml"/><Relationship Id="rId7" Type="http://schemas.openxmlformats.org/officeDocument/2006/relationships/ctrlProp" Target="../ctrlProps/ctrlProp501.x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8.bin"/><Relationship Id="rId6" Type="http://schemas.openxmlformats.org/officeDocument/2006/relationships/ctrlProp" Target="../ctrlProps/ctrlProp500.xml"/><Relationship Id="rId5" Type="http://schemas.openxmlformats.org/officeDocument/2006/relationships/ctrlProp" Target="../ctrlProps/ctrlProp499.xml"/><Relationship Id="rId4" Type="http://schemas.openxmlformats.org/officeDocument/2006/relationships/ctrlProp" Target="../ctrlProps/ctrlProp498.xm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8.vml"/><Relationship Id="rId7" Type="http://schemas.openxmlformats.org/officeDocument/2006/relationships/ctrlProp" Target="../ctrlProps/ctrlProp505.x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Relationship Id="rId6" Type="http://schemas.openxmlformats.org/officeDocument/2006/relationships/ctrlProp" Target="../ctrlProps/ctrlProp504.xml"/><Relationship Id="rId5" Type="http://schemas.openxmlformats.org/officeDocument/2006/relationships/ctrlProp" Target="../ctrlProps/ctrlProp503.xml"/><Relationship Id="rId4" Type="http://schemas.openxmlformats.org/officeDocument/2006/relationships/ctrlProp" Target="../ctrlProps/ctrlProp50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17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78.xml"/><Relationship Id="rId5" Type="http://schemas.openxmlformats.org/officeDocument/2006/relationships/ctrlProp" Target="../ctrlProps/ctrlProp177.xml"/><Relationship Id="rId4" Type="http://schemas.openxmlformats.org/officeDocument/2006/relationships/ctrlProp" Target="../ctrlProps/ctrlProp176.xm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9.vml"/><Relationship Id="rId7" Type="http://schemas.openxmlformats.org/officeDocument/2006/relationships/ctrlProp" Target="../ctrlProps/ctrlProp509.x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Relationship Id="rId6" Type="http://schemas.openxmlformats.org/officeDocument/2006/relationships/ctrlProp" Target="../ctrlProps/ctrlProp508.xml"/><Relationship Id="rId5" Type="http://schemas.openxmlformats.org/officeDocument/2006/relationships/ctrlProp" Target="../ctrlProps/ctrlProp507.xml"/><Relationship Id="rId4" Type="http://schemas.openxmlformats.org/officeDocument/2006/relationships/ctrlProp" Target="../ctrlProps/ctrlProp506.xm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0.vml"/><Relationship Id="rId7" Type="http://schemas.openxmlformats.org/officeDocument/2006/relationships/ctrlProp" Target="../ctrlProps/ctrlProp513.x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Relationship Id="rId6" Type="http://schemas.openxmlformats.org/officeDocument/2006/relationships/ctrlProp" Target="../ctrlProps/ctrlProp512.xml"/><Relationship Id="rId5" Type="http://schemas.openxmlformats.org/officeDocument/2006/relationships/ctrlProp" Target="../ctrlProps/ctrlProp511.xml"/><Relationship Id="rId4" Type="http://schemas.openxmlformats.org/officeDocument/2006/relationships/ctrlProp" Target="../ctrlProps/ctrlProp510.xm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1.vml"/><Relationship Id="rId7" Type="http://schemas.openxmlformats.org/officeDocument/2006/relationships/ctrlProp" Target="../ctrlProps/ctrlProp517.x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Relationship Id="rId6" Type="http://schemas.openxmlformats.org/officeDocument/2006/relationships/ctrlProp" Target="../ctrlProps/ctrlProp516.xml"/><Relationship Id="rId5" Type="http://schemas.openxmlformats.org/officeDocument/2006/relationships/ctrlProp" Target="../ctrlProps/ctrlProp515.xml"/><Relationship Id="rId4" Type="http://schemas.openxmlformats.org/officeDocument/2006/relationships/ctrlProp" Target="../ctrlProps/ctrlProp514.xm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2.vml"/><Relationship Id="rId7" Type="http://schemas.openxmlformats.org/officeDocument/2006/relationships/ctrlProp" Target="../ctrlProps/ctrlProp521.x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Relationship Id="rId6" Type="http://schemas.openxmlformats.org/officeDocument/2006/relationships/ctrlProp" Target="../ctrlProps/ctrlProp520.xml"/><Relationship Id="rId5" Type="http://schemas.openxmlformats.org/officeDocument/2006/relationships/ctrlProp" Target="../ctrlProps/ctrlProp519.xml"/><Relationship Id="rId4" Type="http://schemas.openxmlformats.org/officeDocument/2006/relationships/ctrlProp" Target="../ctrlProps/ctrlProp518.xm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3.vml"/><Relationship Id="rId7" Type="http://schemas.openxmlformats.org/officeDocument/2006/relationships/ctrlProp" Target="../ctrlProps/ctrlProp525.x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4.bin"/><Relationship Id="rId6" Type="http://schemas.openxmlformats.org/officeDocument/2006/relationships/ctrlProp" Target="../ctrlProps/ctrlProp524.xml"/><Relationship Id="rId5" Type="http://schemas.openxmlformats.org/officeDocument/2006/relationships/ctrlProp" Target="../ctrlProps/ctrlProp523.xml"/><Relationship Id="rId4" Type="http://schemas.openxmlformats.org/officeDocument/2006/relationships/ctrlProp" Target="../ctrlProps/ctrlProp52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indexed="34"/>
  </sheetPr>
  <dimension ref="A1:B12"/>
  <sheetViews>
    <sheetView showGridLines="0" workbookViewId="0"/>
  </sheetViews>
  <sheetFormatPr defaultRowHeight="12.75" x14ac:dyDescent="0.2"/>
  <sheetData>
    <row r="1" spans="1:2" x14ac:dyDescent="0.2">
      <c r="A1" t="s">
        <v>248</v>
      </c>
    </row>
    <row r="3" spans="1:2" x14ac:dyDescent="0.2">
      <c r="A3" t="s">
        <v>249</v>
      </c>
    </row>
    <row r="5" spans="1:2" x14ac:dyDescent="0.2">
      <c r="A5" s="41" t="s">
        <v>250</v>
      </c>
      <c r="B5" t="s">
        <v>251</v>
      </c>
    </row>
    <row r="6" spans="1:2" x14ac:dyDescent="0.2">
      <c r="B6" t="s">
        <v>358</v>
      </c>
    </row>
    <row r="8" spans="1:2" x14ac:dyDescent="0.2">
      <c r="A8" s="41" t="s">
        <v>359</v>
      </c>
      <c r="B8" t="s">
        <v>360</v>
      </c>
    </row>
    <row r="10" spans="1:2" x14ac:dyDescent="0.2">
      <c r="A10" s="41" t="s">
        <v>361</v>
      </c>
      <c r="B10" t="s">
        <v>362</v>
      </c>
    </row>
    <row r="12" spans="1:2" x14ac:dyDescent="0.2">
      <c r="A12" t="s">
        <v>426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>
    <tabColor indexed="35"/>
    <pageSetUpPr fitToPage="1"/>
  </sheetPr>
  <dimension ref="A1:L63"/>
  <sheetViews>
    <sheetView showGridLines="0" topLeftCell="A34" workbookViewId="0">
      <selection activeCell="L50" sqref="L50"/>
    </sheetView>
  </sheetViews>
  <sheetFormatPr defaultRowHeight="12.75" x14ac:dyDescent="0.2"/>
  <cols>
    <col min="1" max="1" width="3.85546875" style="309" customWidth="1"/>
    <col min="2" max="2" width="3.5703125" style="309" customWidth="1"/>
    <col min="3" max="3" width="3.85546875" style="309" customWidth="1"/>
    <col min="4" max="6" width="5.5703125" style="309" customWidth="1"/>
    <col min="7" max="7" width="14.5703125" style="309" customWidth="1"/>
    <col min="8" max="8" width="9.140625" style="309"/>
    <col min="9" max="9" width="10.85546875" style="309" customWidth="1"/>
    <col min="10" max="10" width="11.140625" style="309" customWidth="1"/>
    <col min="11" max="11" width="13.140625" style="309" customWidth="1"/>
    <col min="12" max="12" width="12.85546875" style="309" customWidth="1"/>
    <col min="13" max="16384" width="9.140625" style="309"/>
  </cols>
  <sheetData>
    <row r="1" spans="1:12" x14ac:dyDescent="0.2">
      <c r="L1" s="225" t="s">
        <v>131</v>
      </c>
    </row>
    <row r="2" spans="1:12" x14ac:dyDescent="0.2">
      <c r="A2" s="1390" t="str">
        <f>'2E'!A3:H3</f>
        <v>2015 BUDGET STATEMENT CAMDEN COUNTY WELFARE AGENCY</v>
      </c>
      <c r="B2" s="1390"/>
      <c r="C2" s="1390"/>
      <c r="D2" s="1390"/>
      <c r="E2" s="1390"/>
      <c r="F2" s="1390"/>
      <c r="G2" s="1390"/>
      <c r="H2" s="1390"/>
      <c r="I2" s="1390"/>
      <c r="J2" s="1390"/>
      <c r="K2" s="1390"/>
      <c r="L2" s="1390"/>
    </row>
    <row r="3" spans="1:12" x14ac:dyDescent="0.2">
      <c r="A3" s="1360" t="s">
        <v>1166</v>
      </c>
      <c r="B3" s="1360"/>
      <c r="C3" s="1360"/>
      <c r="D3" s="1360"/>
      <c r="E3" s="1360"/>
      <c r="F3" s="1360"/>
      <c r="G3" s="1360"/>
      <c r="H3" s="1360"/>
      <c r="I3" s="1360"/>
      <c r="J3" s="1360"/>
      <c r="K3" s="1360"/>
      <c r="L3" s="1360"/>
    </row>
    <row r="5" spans="1:12" ht="13.5" thickBot="1" x14ac:dyDescent="0.25">
      <c r="H5" s="225" t="s">
        <v>132</v>
      </c>
      <c r="I5" s="225" t="s">
        <v>132</v>
      </c>
      <c r="J5" s="568" t="s">
        <v>133</v>
      </c>
      <c r="K5" s="568"/>
      <c r="L5" s="568"/>
    </row>
    <row r="6" spans="1:12" x14ac:dyDescent="0.2">
      <c r="H6" s="225" t="s">
        <v>134</v>
      </c>
      <c r="I6" s="225" t="s">
        <v>134</v>
      </c>
      <c r="J6" s="350"/>
      <c r="K6" s="225" t="s">
        <v>451</v>
      </c>
      <c r="L6" s="350"/>
    </row>
    <row r="7" spans="1:12" ht="13.5" thickBot="1" x14ac:dyDescent="0.25">
      <c r="H7" s="569" t="s">
        <v>135</v>
      </c>
      <c r="I7" s="569" t="s">
        <v>136</v>
      </c>
      <c r="J7" s="569" t="s">
        <v>639</v>
      </c>
      <c r="K7" s="569" t="s">
        <v>137</v>
      </c>
      <c r="L7" s="569" t="s">
        <v>452</v>
      </c>
    </row>
    <row r="8" spans="1:12" x14ac:dyDescent="0.2">
      <c r="H8" s="350"/>
      <c r="I8" s="350"/>
      <c r="J8" s="350"/>
      <c r="K8" s="350"/>
      <c r="L8" s="350"/>
    </row>
    <row r="9" spans="1:12" x14ac:dyDescent="0.2">
      <c r="A9" s="225" t="s">
        <v>677</v>
      </c>
      <c r="B9" s="350" t="s">
        <v>138</v>
      </c>
      <c r="C9" s="350"/>
      <c r="D9" s="350"/>
      <c r="E9" s="350"/>
      <c r="H9" s="350"/>
      <c r="I9" s="350"/>
      <c r="J9" s="350"/>
      <c r="K9" s="350"/>
      <c r="L9" s="350"/>
    </row>
    <row r="10" spans="1:12" x14ac:dyDescent="0.2">
      <c r="A10" s="350"/>
      <c r="B10" s="570" t="s">
        <v>139</v>
      </c>
      <c r="C10" s="350" t="s">
        <v>140</v>
      </c>
      <c r="D10" s="350"/>
      <c r="E10" s="350"/>
      <c r="H10" s="350"/>
      <c r="I10" s="350"/>
      <c r="J10" s="350"/>
      <c r="K10" s="350"/>
      <c r="L10" s="350"/>
    </row>
    <row r="11" spans="1:12" x14ac:dyDescent="0.2">
      <c r="A11" s="350"/>
      <c r="B11" s="225"/>
      <c r="C11" s="225" t="s">
        <v>180</v>
      </c>
      <c r="D11" s="350" t="s">
        <v>181</v>
      </c>
      <c r="E11" s="350"/>
      <c r="H11" s="571">
        <v>3711</v>
      </c>
      <c r="I11" s="572" t="s">
        <v>141</v>
      </c>
      <c r="J11" s="572" t="s">
        <v>141</v>
      </c>
      <c r="K11" s="572" t="s">
        <v>141</v>
      </c>
      <c r="L11" s="572" t="s">
        <v>141</v>
      </c>
    </row>
    <row r="12" spans="1:12" x14ac:dyDescent="0.2">
      <c r="A12" s="350"/>
      <c r="B12" s="225"/>
      <c r="C12" s="225"/>
      <c r="D12" s="350" t="s">
        <v>182</v>
      </c>
      <c r="E12" s="350"/>
      <c r="H12" s="571">
        <v>2879</v>
      </c>
      <c r="I12" s="572" t="s">
        <v>141</v>
      </c>
      <c r="J12" s="572" t="s">
        <v>141</v>
      </c>
      <c r="K12" s="572" t="s">
        <v>141</v>
      </c>
      <c r="L12" s="572" t="s">
        <v>141</v>
      </c>
    </row>
    <row r="13" spans="1:12" x14ac:dyDescent="0.2">
      <c r="A13" s="350"/>
      <c r="B13" s="225"/>
      <c r="C13" s="225"/>
      <c r="D13" s="350" t="s">
        <v>183</v>
      </c>
      <c r="E13" s="350"/>
      <c r="H13" s="571">
        <v>6002</v>
      </c>
      <c r="I13" s="572" t="s">
        <v>141</v>
      </c>
      <c r="J13" s="572" t="s">
        <v>141</v>
      </c>
      <c r="K13" s="572" t="s">
        <v>141</v>
      </c>
      <c r="L13" s="572" t="s">
        <v>141</v>
      </c>
    </row>
    <row r="14" spans="1:12" x14ac:dyDescent="0.2">
      <c r="A14" s="350"/>
      <c r="B14" s="225"/>
      <c r="C14" s="225"/>
      <c r="D14" s="350" t="s">
        <v>184</v>
      </c>
      <c r="E14" s="350"/>
      <c r="H14" s="573">
        <f>SUM(H12:H13)</f>
        <v>8881</v>
      </c>
      <c r="I14" s="574">
        <f>IF(H14=0,0,J14/H14/12)</f>
        <v>136.98942498967833</v>
      </c>
      <c r="J14" s="575">
        <v>14599237</v>
      </c>
      <c r="K14" s="576">
        <f>ROUND(J14*0.95,0)</f>
        <v>13869275</v>
      </c>
      <c r="L14" s="577">
        <f>J14-K14</f>
        <v>729962</v>
      </c>
    </row>
    <row r="15" spans="1:12" x14ac:dyDescent="0.2">
      <c r="A15" s="350"/>
      <c r="B15" s="225"/>
      <c r="C15" s="225" t="s">
        <v>188</v>
      </c>
      <c r="D15" s="350" t="s">
        <v>185</v>
      </c>
      <c r="E15" s="350"/>
      <c r="H15" s="578">
        <v>1511</v>
      </c>
      <c r="I15" s="574">
        <f>IF(H15=0,0,J15/H15/12)</f>
        <v>264.87238032208251</v>
      </c>
      <c r="J15" s="575">
        <v>4802666</v>
      </c>
      <c r="K15" s="579">
        <f>ROUNDDOWN(J15*0.95,0)</f>
        <v>4562532</v>
      </c>
      <c r="L15" s="577">
        <f>J15-K15</f>
        <v>240134</v>
      </c>
    </row>
    <row r="16" spans="1:12" x14ac:dyDescent="0.2">
      <c r="A16" s="350"/>
      <c r="B16" s="225"/>
      <c r="C16" s="225" t="s">
        <v>187</v>
      </c>
      <c r="D16" s="350" t="s">
        <v>186</v>
      </c>
      <c r="E16" s="350"/>
      <c r="H16" s="350"/>
      <c r="I16" s="350"/>
      <c r="J16" s="575">
        <v>16382</v>
      </c>
      <c r="K16" s="579">
        <f>ROUND(J16*0.95,0)</f>
        <v>15563</v>
      </c>
      <c r="L16" s="577">
        <f>J16-K16</f>
        <v>819</v>
      </c>
    </row>
    <row r="17" spans="1:12" x14ac:dyDescent="0.2">
      <c r="A17" s="350"/>
      <c r="B17" s="225"/>
      <c r="C17" s="350"/>
      <c r="D17" s="350"/>
      <c r="E17" s="350"/>
      <c r="H17" s="350"/>
      <c r="I17" s="350"/>
      <c r="J17" s="350"/>
      <c r="K17" s="350"/>
      <c r="L17" s="350"/>
    </row>
    <row r="18" spans="1:12" x14ac:dyDescent="0.2">
      <c r="A18" s="350"/>
      <c r="B18" s="570" t="s">
        <v>142</v>
      </c>
      <c r="C18" s="350" t="s">
        <v>143</v>
      </c>
      <c r="D18" s="350"/>
      <c r="E18" s="350"/>
      <c r="H18" s="350"/>
      <c r="I18" s="350"/>
      <c r="J18" s="350"/>
      <c r="K18" s="350"/>
      <c r="L18" s="350"/>
    </row>
    <row r="19" spans="1:12" x14ac:dyDescent="0.2">
      <c r="A19" s="350"/>
      <c r="B19" s="225"/>
      <c r="C19" s="225" t="s">
        <v>193</v>
      </c>
      <c r="D19" s="350" t="s">
        <v>189</v>
      </c>
      <c r="E19" s="350"/>
      <c r="H19" s="350"/>
      <c r="I19" s="350"/>
      <c r="J19" s="575">
        <v>0</v>
      </c>
      <c r="K19" s="580">
        <f>J19</f>
        <v>0</v>
      </c>
      <c r="L19" s="350"/>
    </row>
    <row r="20" spans="1:12" x14ac:dyDescent="0.2">
      <c r="A20" s="350"/>
      <c r="B20" s="225"/>
      <c r="C20" s="225" t="s">
        <v>194</v>
      </c>
      <c r="D20" s="350" t="s">
        <v>190</v>
      </c>
      <c r="E20" s="350"/>
      <c r="H20" s="350"/>
      <c r="I20" s="350"/>
      <c r="J20" s="575">
        <v>736072</v>
      </c>
      <c r="K20" s="580">
        <f>J20</f>
        <v>736072</v>
      </c>
      <c r="L20" s="350"/>
    </row>
    <row r="21" spans="1:12" x14ac:dyDescent="0.2">
      <c r="A21" s="350"/>
      <c r="B21" s="225"/>
      <c r="C21" s="225" t="s">
        <v>195</v>
      </c>
      <c r="D21" s="350" t="s">
        <v>191</v>
      </c>
      <c r="E21" s="350"/>
      <c r="H21" s="350"/>
      <c r="I21" s="350"/>
      <c r="J21" s="575">
        <v>178126</v>
      </c>
      <c r="K21" s="580">
        <f>J21</f>
        <v>178126</v>
      </c>
      <c r="L21" s="350"/>
    </row>
    <row r="22" spans="1:12" x14ac:dyDescent="0.2">
      <c r="A22" s="350"/>
      <c r="B22" s="225"/>
      <c r="C22" s="225" t="s">
        <v>196</v>
      </c>
      <c r="D22" s="350" t="s">
        <v>192</v>
      </c>
      <c r="E22" s="350"/>
      <c r="H22" s="350"/>
      <c r="I22" s="350"/>
      <c r="J22" s="575">
        <v>0</v>
      </c>
      <c r="K22" s="580">
        <f>J22</f>
        <v>0</v>
      </c>
      <c r="L22" s="350"/>
    </row>
    <row r="23" spans="1:12" x14ac:dyDescent="0.2">
      <c r="A23" s="350"/>
      <c r="B23" s="225"/>
      <c r="C23" s="350"/>
      <c r="D23" s="350"/>
      <c r="E23" s="350"/>
      <c r="H23" s="350"/>
      <c r="I23" s="350"/>
      <c r="J23" s="581"/>
      <c r="K23" s="581"/>
      <c r="L23" s="350"/>
    </row>
    <row r="24" spans="1:12" x14ac:dyDescent="0.2">
      <c r="A24" s="350"/>
      <c r="B24" s="570" t="s">
        <v>144</v>
      </c>
      <c r="C24" s="350" t="s">
        <v>639</v>
      </c>
      <c r="D24" s="350"/>
      <c r="E24" s="350"/>
      <c r="H24" s="350"/>
      <c r="I24" s="350"/>
      <c r="J24" s="577">
        <f>SUM(J14:J22)-2*J16</f>
        <v>20299719</v>
      </c>
      <c r="K24" s="577">
        <f>SUM(K14:K22)-2*K16</f>
        <v>19330442</v>
      </c>
      <c r="L24" s="577">
        <f>SUM(L14:L22)-2*L16</f>
        <v>969277</v>
      </c>
    </row>
    <row r="25" spans="1:12" x14ac:dyDescent="0.2">
      <c r="A25" s="350"/>
      <c r="B25" s="570" t="s">
        <v>145</v>
      </c>
      <c r="C25" s="350" t="s">
        <v>1167</v>
      </c>
      <c r="D25" s="350"/>
      <c r="E25" s="350"/>
      <c r="H25" s="350"/>
      <c r="I25" s="350"/>
      <c r="J25" s="575">
        <v>2464774</v>
      </c>
      <c r="K25" s="576">
        <f>ROUND(J25*0.95,0)</f>
        <v>2341535</v>
      </c>
      <c r="L25" s="577">
        <f>J25-K25</f>
        <v>123239</v>
      </c>
    </row>
    <row r="26" spans="1:12" x14ac:dyDescent="0.2">
      <c r="A26" s="350"/>
      <c r="B26" s="570" t="s">
        <v>146</v>
      </c>
      <c r="C26" s="350" t="s">
        <v>147</v>
      </c>
      <c r="D26" s="350"/>
      <c r="E26" s="350"/>
      <c r="H26" s="350"/>
      <c r="I26" s="350"/>
      <c r="J26" s="350"/>
      <c r="K26" s="470"/>
      <c r="L26" s="577">
        <f>L24-L25</f>
        <v>846038</v>
      </c>
    </row>
    <row r="27" spans="1:12" x14ac:dyDescent="0.2">
      <c r="A27" s="350"/>
      <c r="B27" s="570" t="s">
        <v>148</v>
      </c>
      <c r="C27" s="350" t="s">
        <v>1168</v>
      </c>
      <c r="D27" s="350"/>
      <c r="E27" s="350"/>
      <c r="H27" s="350"/>
      <c r="I27" s="350"/>
      <c r="J27" s="350"/>
      <c r="K27" s="577">
        <f>SUM(K24-K25)</f>
        <v>16988907</v>
      </c>
      <c r="L27" s="350"/>
    </row>
    <row r="28" spans="1:12" x14ac:dyDescent="0.2">
      <c r="A28" s="350"/>
      <c r="B28" s="570" t="s">
        <v>149</v>
      </c>
      <c r="C28" s="350" t="s">
        <v>151</v>
      </c>
      <c r="D28" s="350"/>
      <c r="E28" s="350"/>
      <c r="H28" s="350"/>
      <c r="I28" s="350"/>
      <c r="J28" s="350"/>
      <c r="K28" s="575">
        <v>14739384</v>
      </c>
      <c r="L28" s="350"/>
    </row>
    <row r="29" spans="1:12" x14ac:dyDescent="0.2">
      <c r="A29" s="350"/>
      <c r="B29" s="570" t="s">
        <v>150</v>
      </c>
      <c r="C29" s="350" t="s">
        <v>153</v>
      </c>
      <c r="D29" s="350"/>
      <c r="E29" s="350"/>
      <c r="H29" s="350"/>
      <c r="I29" s="350"/>
      <c r="J29" s="350"/>
      <c r="K29" s="577">
        <f>SUM(K27-K28)</f>
        <v>2249523</v>
      </c>
      <c r="L29" s="350"/>
    </row>
    <row r="30" spans="1:12" x14ac:dyDescent="0.2">
      <c r="A30" s="350"/>
      <c r="B30" s="350"/>
      <c r="C30" s="350"/>
      <c r="D30" s="350"/>
      <c r="E30" s="350"/>
      <c r="H30" s="350"/>
      <c r="I30" s="350"/>
      <c r="J30" s="350"/>
      <c r="K30" s="350"/>
      <c r="L30" s="350"/>
    </row>
    <row r="31" spans="1:12" x14ac:dyDescent="0.2">
      <c r="A31" s="225" t="s">
        <v>678</v>
      </c>
      <c r="B31" s="350" t="s">
        <v>154</v>
      </c>
      <c r="C31" s="350"/>
      <c r="D31" s="350"/>
      <c r="E31" s="350"/>
      <c r="H31" s="350"/>
      <c r="I31" s="350"/>
      <c r="J31" s="350"/>
      <c r="K31" s="350"/>
      <c r="L31" s="350"/>
    </row>
    <row r="32" spans="1:12" x14ac:dyDescent="0.2">
      <c r="A32" s="350"/>
      <c r="B32" s="570" t="s">
        <v>139</v>
      </c>
      <c r="C32" s="350" t="s">
        <v>155</v>
      </c>
      <c r="D32" s="350"/>
      <c r="E32" s="350"/>
      <c r="H32" s="571">
        <v>15078</v>
      </c>
      <c r="I32" s="574">
        <f>IF(H32=0,0,J32/H32/12)</f>
        <v>21.009262943803332</v>
      </c>
      <c r="J32" s="575">
        <v>3801332</v>
      </c>
      <c r="K32" s="576">
        <f>ROUND(J32*0.75,0)</f>
        <v>2850999</v>
      </c>
      <c r="L32" s="577">
        <f>J32-K32</f>
        <v>950333</v>
      </c>
    </row>
    <row r="33" spans="1:12" x14ac:dyDescent="0.2">
      <c r="A33" s="350"/>
      <c r="B33" s="570" t="s">
        <v>142</v>
      </c>
      <c r="C33" s="350" t="s">
        <v>156</v>
      </c>
      <c r="D33" s="350"/>
      <c r="E33" s="350"/>
      <c r="H33" s="572" t="s">
        <v>141</v>
      </c>
      <c r="I33" s="572" t="s">
        <v>141</v>
      </c>
      <c r="J33" s="575">
        <v>1846389</v>
      </c>
      <c r="K33" s="576">
        <f>ROUND(J33*0.75,0)</f>
        <v>1384792</v>
      </c>
      <c r="L33" s="577">
        <f>J33-K33</f>
        <v>461597</v>
      </c>
    </row>
    <row r="34" spans="1:12" x14ac:dyDescent="0.2">
      <c r="A34" s="350"/>
      <c r="B34" s="570" t="s">
        <v>144</v>
      </c>
      <c r="C34" s="350" t="s">
        <v>639</v>
      </c>
      <c r="D34" s="350"/>
      <c r="E34" s="350"/>
      <c r="H34" s="572" t="s">
        <v>141</v>
      </c>
      <c r="I34" s="572" t="s">
        <v>141</v>
      </c>
      <c r="J34" s="577">
        <f>SUM(J32:J33)</f>
        <v>5647721</v>
      </c>
      <c r="K34" s="577">
        <f>SUM(K32:K33)</f>
        <v>4235791</v>
      </c>
      <c r="L34" s="577">
        <f>SUM(L32:L33)</f>
        <v>1411930</v>
      </c>
    </row>
    <row r="35" spans="1:12" ht="15.95" customHeight="1" x14ac:dyDescent="0.2">
      <c r="A35" s="350"/>
      <c r="B35" s="350"/>
      <c r="C35" s="350" t="s">
        <v>1116</v>
      </c>
      <c r="D35" s="350"/>
      <c r="E35" s="350"/>
      <c r="H35" s="350"/>
      <c r="I35" s="350"/>
      <c r="J35" s="350"/>
      <c r="K35" s="350"/>
      <c r="L35" s="350"/>
    </row>
    <row r="36" spans="1:12" ht="9.9499999999999993" customHeight="1" x14ac:dyDescent="0.2">
      <c r="A36" s="350"/>
      <c r="B36" s="350"/>
      <c r="C36" s="350"/>
      <c r="D36" s="350"/>
      <c r="E36" s="350"/>
      <c r="H36" s="350"/>
      <c r="I36" s="350"/>
      <c r="J36" s="350"/>
      <c r="K36" s="350"/>
      <c r="L36" s="350"/>
    </row>
    <row r="37" spans="1:12" ht="12.75" customHeight="1" x14ac:dyDescent="0.2">
      <c r="A37" s="350"/>
      <c r="B37" s="350"/>
      <c r="C37" s="350"/>
      <c r="D37" s="350"/>
      <c r="E37" s="350"/>
      <c r="H37" s="350"/>
      <c r="I37" s="350"/>
      <c r="J37" s="350"/>
      <c r="K37" s="225" t="s">
        <v>451</v>
      </c>
      <c r="L37" s="350"/>
    </row>
    <row r="38" spans="1:12" ht="12.75" customHeight="1" x14ac:dyDescent="0.2">
      <c r="A38" s="225"/>
      <c r="B38" s="350" t="s">
        <v>157</v>
      </c>
      <c r="C38" s="350"/>
      <c r="D38" s="350"/>
      <c r="E38" s="350"/>
      <c r="H38" s="350"/>
      <c r="I38" s="350"/>
      <c r="J38" s="225" t="s">
        <v>639</v>
      </c>
      <c r="K38" s="225" t="s">
        <v>137</v>
      </c>
      <c r="L38" s="225" t="s">
        <v>452</v>
      </c>
    </row>
    <row r="39" spans="1:12" x14ac:dyDescent="0.2">
      <c r="A39" s="350"/>
      <c r="B39" s="570"/>
      <c r="C39" s="350" t="s">
        <v>725</v>
      </c>
      <c r="D39" s="350"/>
      <c r="E39" s="350"/>
      <c r="H39" s="350"/>
      <c r="J39" s="582">
        <v>3109477</v>
      </c>
      <c r="K39" s="583">
        <f t="shared" ref="K39:K45" si="0">J39</f>
        <v>3109477</v>
      </c>
      <c r="L39" s="582"/>
    </row>
    <row r="40" spans="1:12" x14ac:dyDescent="0.2">
      <c r="A40" s="350"/>
      <c r="B40" s="570"/>
      <c r="C40" s="350" t="s">
        <v>724</v>
      </c>
      <c r="D40" s="350"/>
      <c r="E40" s="350"/>
      <c r="H40" s="350"/>
      <c r="J40" s="582">
        <v>4162583</v>
      </c>
      <c r="K40" s="583">
        <f t="shared" si="0"/>
        <v>4162583</v>
      </c>
      <c r="L40" s="582"/>
    </row>
    <row r="41" spans="1:12" x14ac:dyDescent="0.2">
      <c r="A41" s="350"/>
      <c r="B41" s="570"/>
      <c r="C41" s="350" t="s">
        <v>168</v>
      </c>
      <c r="D41" s="350"/>
      <c r="E41" s="350"/>
      <c r="H41" s="350"/>
      <c r="J41" s="582">
        <v>2280088</v>
      </c>
      <c r="K41" s="583">
        <f t="shared" si="0"/>
        <v>2280088</v>
      </c>
      <c r="L41" s="582"/>
    </row>
    <row r="42" spans="1:12" x14ac:dyDescent="0.2">
      <c r="A42" s="350"/>
      <c r="B42" s="570"/>
      <c r="C42" s="350" t="s">
        <v>169</v>
      </c>
      <c r="D42" s="350"/>
      <c r="E42" s="350"/>
      <c r="H42" s="350"/>
      <c r="J42" s="582">
        <v>991872</v>
      </c>
      <c r="K42" s="583">
        <f t="shared" si="0"/>
        <v>991872</v>
      </c>
      <c r="L42" s="582"/>
    </row>
    <row r="43" spans="1:12" x14ac:dyDescent="0.2">
      <c r="A43" s="350"/>
      <c r="B43" s="570"/>
      <c r="C43" s="350" t="s">
        <v>170</v>
      </c>
      <c r="D43" s="350"/>
      <c r="E43" s="350"/>
      <c r="H43" s="350"/>
      <c r="J43" s="582">
        <v>1235550</v>
      </c>
      <c r="K43" s="583">
        <f t="shared" si="0"/>
        <v>1235550</v>
      </c>
      <c r="L43" s="582"/>
    </row>
    <row r="44" spans="1:12" x14ac:dyDescent="0.2">
      <c r="A44" s="350"/>
      <c r="B44" s="570"/>
      <c r="C44" s="350" t="s">
        <v>917</v>
      </c>
      <c r="D44" s="350"/>
      <c r="E44" s="350"/>
      <c r="H44" s="350"/>
      <c r="J44" s="582">
        <v>805428</v>
      </c>
      <c r="K44" s="583">
        <f t="shared" si="0"/>
        <v>805428</v>
      </c>
      <c r="L44" s="582"/>
    </row>
    <row r="45" spans="1:12" x14ac:dyDescent="0.2">
      <c r="A45" s="350"/>
      <c r="B45" s="570"/>
      <c r="C45" s="350" t="s">
        <v>1292</v>
      </c>
      <c r="D45" s="350"/>
      <c r="E45" s="350"/>
      <c r="H45" s="350"/>
      <c r="J45" s="582">
        <v>1986394</v>
      </c>
      <c r="K45" s="583">
        <f t="shared" si="0"/>
        <v>1986394</v>
      </c>
      <c r="L45" s="582"/>
    </row>
    <row r="46" spans="1:12" x14ac:dyDescent="0.2">
      <c r="A46" s="350"/>
      <c r="B46" s="350"/>
      <c r="C46" s="350"/>
      <c r="D46" s="350"/>
      <c r="E46" s="350"/>
      <c r="H46" s="350"/>
      <c r="I46" s="584"/>
      <c r="J46" s="585"/>
      <c r="K46" s="586"/>
      <c r="L46" s="586"/>
    </row>
    <row r="47" spans="1:12" x14ac:dyDescent="0.2">
      <c r="A47" s="225"/>
      <c r="B47" s="350" t="s">
        <v>172</v>
      </c>
      <c r="C47" s="350"/>
      <c r="D47" s="350"/>
      <c r="E47" s="350"/>
      <c r="H47" s="350"/>
      <c r="I47" s="584"/>
      <c r="J47" s="585"/>
      <c r="K47" s="586"/>
      <c r="L47" s="586"/>
    </row>
    <row r="48" spans="1:12" x14ac:dyDescent="0.2">
      <c r="A48" s="225"/>
      <c r="B48" s="350"/>
      <c r="C48" s="350" t="s">
        <v>501</v>
      </c>
      <c r="D48" s="350"/>
      <c r="E48" s="350"/>
      <c r="H48" s="350"/>
      <c r="I48" s="584"/>
      <c r="J48" s="585"/>
      <c r="K48" s="586"/>
      <c r="L48" s="586"/>
    </row>
    <row r="49" spans="1:12" x14ac:dyDescent="0.2">
      <c r="A49" s="350"/>
      <c r="B49" s="570"/>
      <c r="C49" s="350"/>
      <c r="D49" s="350" t="s">
        <v>502</v>
      </c>
      <c r="E49" s="350"/>
      <c r="H49" s="350"/>
      <c r="I49" s="584"/>
      <c r="J49" s="582">
        <v>8875</v>
      </c>
      <c r="K49" s="582"/>
      <c r="L49" s="583">
        <f>J49</f>
        <v>8875</v>
      </c>
    </row>
    <row r="50" spans="1:12" x14ac:dyDescent="0.2">
      <c r="A50" s="350"/>
      <c r="B50" s="570"/>
      <c r="C50" s="350"/>
      <c r="D50" s="350" t="s">
        <v>503</v>
      </c>
      <c r="E50" s="350"/>
      <c r="H50" s="350"/>
      <c r="I50" s="584"/>
      <c r="J50" s="582">
        <v>50147</v>
      </c>
      <c r="K50" s="582"/>
      <c r="L50" s="583">
        <f>J50</f>
        <v>50147</v>
      </c>
    </row>
    <row r="51" spans="1:12" x14ac:dyDescent="0.2">
      <c r="A51" s="350"/>
      <c r="B51" s="570"/>
      <c r="C51" s="350"/>
      <c r="D51" s="350" t="s">
        <v>504</v>
      </c>
      <c r="E51" s="350"/>
      <c r="H51" s="350"/>
      <c r="I51" s="584"/>
      <c r="J51" s="582">
        <v>28175</v>
      </c>
      <c r="K51" s="582"/>
      <c r="L51" s="583">
        <f>J51</f>
        <v>28175</v>
      </c>
    </row>
    <row r="52" spans="1:12" x14ac:dyDescent="0.2">
      <c r="A52" s="350"/>
      <c r="B52" s="570"/>
      <c r="C52" s="350"/>
      <c r="D52" s="350" t="s">
        <v>505</v>
      </c>
      <c r="E52" s="350"/>
      <c r="H52" s="350"/>
      <c r="I52" s="584"/>
      <c r="J52" s="582">
        <v>14637</v>
      </c>
      <c r="K52" s="582"/>
      <c r="L52" s="583">
        <f>J52</f>
        <v>14637</v>
      </c>
    </row>
    <row r="53" spans="1:12" x14ac:dyDescent="0.2">
      <c r="A53" s="350"/>
      <c r="B53" s="570"/>
      <c r="C53" s="350" t="s">
        <v>173</v>
      </c>
      <c r="D53" s="350"/>
      <c r="E53" s="350"/>
      <c r="H53" s="350"/>
      <c r="J53" s="582">
        <v>625570</v>
      </c>
      <c r="K53" s="582"/>
      <c r="L53" s="583">
        <f>J53</f>
        <v>625570</v>
      </c>
    </row>
    <row r="54" spans="1:12" x14ac:dyDescent="0.2">
      <c r="A54" s="350"/>
      <c r="B54" s="350"/>
      <c r="C54" s="350"/>
      <c r="D54" s="350"/>
      <c r="E54" s="350"/>
      <c r="H54" s="350"/>
      <c r="I54" s="350"/>
      <c r="J54" s="585"/>
      <c r="K54" s="586"/>
      <c r="L54" s="586"/>
    </row>
    <row r="55" spans="1:12" x14ac:dyDescent="0.2">
      <c r="A55" s="350"/>
      <c r="B55" s="350" t="s">
        <v>174</v>
      </c>
      <c r="D55" s="350"/>
      <c r="E55" s="350"/>
      <c r="J55" s="587">
        <v>30314</v>
      </c>
    </row>
    <row r="56" spans="1:12" x14ac:dyDescent="0.2">
      <c r="A56" s="350"/>
      <c r="B56" s="350" t="s">
        <v>175</v>
      </c>
      <c r="D56" s="350"/>
      <c r="E56" s="350"/>
      <c r="J56" s="587">
        <v>66963</v>
      </c>
    </row>
    <row r="57" spans="1:12" x14ac:dyDescent="0.2">
      <c r="A57" s="350"/>
      <c r="B57" s="350" t="s">
        <v>176</v>
      </c>
      <c r="D57" s="350"/>
      <c r="E57" s="350"/>
      <c r="J57" s="587">
        <v>30729</v>
      </c>
    </row>
    <row r="58" spans="1:12" x14ac:dyDescent="0.2">
      <c r="B58" s="588" t="s">
        <v>1169</v>
      </c>
      <c r="C58" s="586"/>
      <c r="I58" s="350"/>
      <c r="J58" s="587">
        <v>1615</v>
      </c>
      <c r="K58" s="350"/>
      <c r="L58" s="470"/>
    </row>
    <row r="59" spans="1:12" x14ac:dyDescent="0.2">
      <c r="B59" s="588" t="s">
        <v>1170</v>
      </c>
      <c r="C59" s="586"/>
      <c r="I59" s="350"/>
      <c r="J59" s="587">
        <v>7989</v>
      </c>
      <c r="K59" s="350"/>
      <c r="L59" s="350"/>
    </row>
    <row r="60" spans="1:12" x14ac:dyDescent="0.2">
      <c r="B60" s="588" t="s">
        <v>1171</v>
      </c>
      <c r="C60" s="586"/>
      <c r="J60" s="587">
        <v>2479</v>
      </c>
    </row>
    <row r="61" spans="1:12" x14ac:dyDescent="0.2">
      <c r="B61" s="589" t="s">
        <v>1293</v>
      </c>
      <c r="J61" s="582">
        <v>945179</v>
      </c>
    </row>
    <row r="62" spans="1:12" x14ac:dyDescent="0.2">
      <c r="B62" s="589" t="s">
        <v>1172</v>
      </c>
      <c r="J62" s="587">
        <v>52803</v>
      </c>
    </row>
    <row r="63" spans="1:12" x14ac:dyDescent="0.2">
      <c r="B63" s="589" t="s">
        <v>1173</v>
      </c>
      <c r="J63" s="587">
        <v>302</v>
      </c>
    </row>
  </sheetData>
  <mergeCells count="2">
    <mergeCell ref="A3:L3"/>
    <mergeCell ref="A2:L2"/>
  </mergeCells>
  <phoneticPr fontId="15" type="noConversion"/>
  <printOptions horizontalCentered="1"/>
  <pageMargins left="0.5" right="0.5" top="0.5" bottom="0.5" header="0.5" footer="0.4"/>
  <pageSetup scale="91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01" r:id="rId4" name="Button 1">
              <controlPr defaultSize="0" print="0" autoFill="0" autoPict="0" macro="[0]!Go_To_Next_Sheet">
                <anchor moveWithCells="1" sizeWithCells="1">
                  <from>
                    <xdr:col>10</xdr:col>
                    <xdr:colOff>581025</xdr:colOff>
                    <xdr:row>0</xdr:row>
                    <xdr:rowOff>0</xdr:rowOff>
                  </from>
                  <to>
                    <xdr:col>11</xdr:col>
                    <xdr:colOff>571500</xdr:colOff>
                    <xdr:row>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3" r:id="rId5" name="Button 3">
              <controlPr defaultSize="0" print="0" autoFill="0" autoPict="0" macro="[0]!Go_To_Previous_Sheet">
                <anchor moveWithCells="1" sizeWithCells="1">
                  <from>
                    <xdr:col>10</xdr:col>
                    <xdr:colOff>581025</xdr:colOff>
                    <xdr:row>1</xdr:row>
                    <xdr:rowOff>57150</xdr:rowOff>
                  </from>
                  <to>
                    <xdr:col>11</xdr:col>
                    <xdr:colOff>571500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4" r:id="rId6" name="Button 4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9525</xdr:rowOff>
                  </from>
                  <to>
                    <xdr:col>3</xdr:col>
                    <xdr:colOff>66675</xdr:colOff>
                    <xdr:row>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05" r:id="rId7" name="Button 5">
              <controlPr defaultSize="0" print="0" autoFill="0" autoPict="0" macro="[0]!Print_Sheet3A1">
                <anchor moveWithCells="1" sizeWithCells="1">
                  <from>
                    <xdr:col>0</xdr:col>
                    <xdr:colOff>0</xdr:colOff>
                    <xdr:row>1</xdr:row>
                    <xdr:rowOff>38100</xdr:rowOff>
                  </from>
                  <to>
                    <xdr:col>3</xdr:col>
                    <xdr:colOff>66675</xdr:colOff>
                    <xdr:row>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indexed="35"/>
    <pageSetUpPr fitToPage="1"/>
  </sheetPr>
  <dimension ref="A1:I419"/>
  <sheetViews>
    <sheetView showGridLines="0" workbookViewId="0">
      <selection activeCell="D32" sqref="D32"/>
    </sheetView>
  </sheetViews>
  <sheetFormatPr defaultColWidth="9.42578125" defaultRowHeight="12.75" x14ac:dyDescent="0.2"/>
  <cols>
    <col min="1" max="1" width="13.85546875" style="590" customWidth="1"/>
    <col min="2" max="2" width="12.140625" style="590" customWidth="1"/>
    <col min="3" max="3" width="16.140625" style="590" customWidth="1"/>
    <col min="4" max="4" width="14.5703125" style="590" customWidth="1"/>
    <col min="5" max="5" width="7.7109375" style="590" customWidth="1"/>
    <col min="6" max="6" width="12.28515625" style="590" customWidth="1"/>
    <col min="7" max="7" width="3.85546875" style="590" customWidth="1"/>
    <col min="8" max="8" width="14.5703125" style="590" customWidth="1"/>
    <col min="9" max="16384" width="9.42578125" style="590"/>
  </cols>
  <sheetData>
    <row r="1" spans="1:9" x14ac:dyDescent="0.2">
      <c r="H1" s="591" t="s">
        <v>638</v>
      </c>
    </row>
    <row r="2" spans="1:9" x14ac:dyDescent="0.2">
      <c r="A2" s="592"/>
      <c r="B2" s="592"/>
      <c r="C2" s="592"/>
      <c r="D2" s="592"/>
      <c r="E2" s="592"/>
      <c r="F2" s="592"/>
      <c r="G2" s="592"/>
      <c r="H2" s="593" t="s">
        <v>377</v>
      </c>
    </row>
    <row r="3" spans="1:9" x14ac:dyDescent="0.2">
      <c r="A3" s="1390" t="str">
        <f>'3'!A2:L2</f>
        <v>2015 BUDGET STATEMENT CAMDEN COUNTY WELFARE AGENCY</v>
      </c>
      <c r="B3" s="1390"/>
      <c r="C3" s="1390"/>
      <c r="D3" s="1390"/>
      <c r="E3" s="1390"/>
      <c r="F3" s="1390"/>
      <c r="G3" s="1390"/>
      <c r="H3" s="1390"/>
      <c r="I3" s="1390"/>
    </row>
    <row r="4" spans="1:9" x14ac:dyDescent="0.2">
      <c r="A4" s="1360" t="s">
        <v>427</v>
      </c>
      <c r="B4" s="1360"/>
      <c r="C4" s="1360"/>
      <c r="D4" s="1360"/>
      <c r="E4" s="1360"/>
      <c r="F4" s="1360"/>
      <c r="G4" s="1360"/>
      <c r="H4" s="1360"/>
    </row>
    <row r="5" spans="1:9" x14ac:dyDescent="0.2">
      <c r="A5" s="592"/>
      <c r="B5" s="594"/>
      <c r="C5" s="595"/>
      <c r="D5" s="594"/>
      <c r="E5" s="594"/>
      <c r="F5" s="592"/>
      <c r="G5" s="592"/>
      <c r="H5" s="592"/>
    </row>
    <row r="6" spans="1:9" x14ac:dyDescent="0.2">
      <c r="A6" s="592"/>
      <c r="B6" s="592"/>
      <c r="C6" s="592"/>
      <c r="D6" s="592"/>
      <c r="E6" s="592"/>
      <c r="F6" s="592"/>
      <c r="G6" s="592"/>
      <c r="H6" s="594"/>
    </row>
    <row r="7" spans="1:9" x14ac:dyDescent="0.2">
      <c r="A7" s="592" t="s">
        <v>1107</v>
      </c>
      <c r="B7" s="596" t="s">
        <v>1234</v>
      </c>
      <c r="C7" s="597"/>
      <c r="D7" s="592"/>
      <c r="E7" s="592"/>
    </row>
    <row r="8" spans="1:9" x14ac:dyDescent="0.2">
      <c r="A8" s="594"/>
      <c r="B8" s="595"/>
      <c r="C8" s="592"/>
      <c r="D8" s="592"/>
      <c r="E8" s="592"/>
    </row>
    <row r="9" spans="1:9" ht="25.5" customHeight="1" x14ac:dyDescent="0.2">
      <c r="A9" s="594" t="s">
        <v>1235</v>
      </c>
      <c r="B9" s="597"/>
      <c r="C9" s="597"/>
      <c r="D9" s="598"/>
      <c r="E9" s="598"/>
      <c r="F9" s="599"/>
      <c r="G9" s="600" t="s">
        <v>388</v>
      </c>
      <c r="H9" s="601">
        <f>'3'!J56</f>
        <v>66963</v>
      </c>
    </row>
    <row r="10" spans="1:9" ht="25.5" customHeight="1" x14ac:dyDescent="0.2">
      <c r="A10" s="594" t="s">
        <v>1236</v>
      </c>
      <c r="B10" s="597"/>
      <c r="C10" s="597"/>
      <c r="D10" s="598"/>
      <c r="E10" s="598"/>
      <c r="F10" s="598"/>
      <c r="G10" s="600" t="s">
        <v>388</v>
      </c>
      <c r="H10" s="602">
        <f>'3'!J57</f>
        <v>30729</v>
      </c>
    </row>
    <row r="11" spans="1:9" ht="25.5" customHeight="1" x14ac:dyDescent="0.2">
      <c r="A11" s="594" t="s">
        <v>378</v>
      </c>
      <c r="B11" s="597"/>
      <c r="C11" s="597"/>
      <c r="D11" s="598"/>
      <c r="E11" s="598"/>
      <c r="F11" s="599"/>
      <c r="G11" s="600" t="s">
        <v>388</v>
      </c>
      <c r="H11" s="602">
        <f>H9+H10</f>
        <v>97692</v>
      </c>
    </row>
    <row r="12" spans="1:9" ht="25.5" customHeight="1" x14ac:dyDescent="0.2">
      <c r="A12" s="594" t="s">
        <v>379</v>
      </c>
      <c r="B12" s="597"/>
      <c r="C12" s="597"/>
      <c r="D12" s="598"/>
      <c r="E12" s="598"/>
      <c r="F12" s="603"/>
      <c r="G12" s="600" t="s">
        <v>388</v>
      </c>
      <c r="H12" s="604">
        <f>H11/450</f>
        <v>217.09333333333333</v>
      </c>
    </row>
    <row r="13" spans="1:9" ht="25.5" customHeight="1" x14ac:dyDescent="0.2">
      <c r="A13" s="594" t="s">
        <v>380</v>
      </c>
      <c r="B13" s="597"/>
      <c r="C13" s="597"/>
      <c r="D13" s="598"/>
      <c r="E13" s="598"/>
      <c r="F13" s="603"/>
      <c r="G13" s="600" t="s">
        <v>388</v>
      </c>
      <c r="H13" s="604">
        <f>H12*0.85</f>
        <v>184.52933333333334</v>
      </c>
    </row>
    <row r="14" spans="1:9" ht="25.5" customHeight="1" x14ac:dyDescent="0.2">
      <c r="A14" s="594" t="s">
        <v>381</v>
      </c>
      <c r="B14" s="597"/>
      <c r="C14" s="597"/>
      <c r="D14" s="598"/>
      <c r="E14" s="598"/>
      <c r="F14" s="603"/>
      <c r="G14" s="600" t="s">
        <v>388</v>
      </c>
      <c r="H14" s="604">
        <f>H12*1.15</f>
        <v>249.65733333333333</v>
      </c>
    </row>
    <row r="15" spans="1:9" ht="25.5" customHeight="1" x14ac:dyDescent="0.2">
      <c r="A15" s="594"/>
      <c r="B15" s="597"/>
      <c r="C15" s="597"/>
      <c r="D15" s="598"/>
      <c r="E15" s="598"/>
      <c r="F15" s="603"/>
      <c r="G15" s="603"/>
      <c r="H15" s="605"/>
    </row>
    <row r="16" spans="1:9" x14ac:dyDescent="0.2">
      <c r="A16" s="597"/>
      <c r="B16" s="597"/>
      <c r="C16" s="597"/>
      <c r="D16" s="598"/>
      <c r="E16" s="598"/>
      <c r="F16" s="603"/>
      <c r="G16" s="603"/>
      <c r="H16" s="603"/>
    </row>
    <row r="17" spans="1:8" x14ac:dyDescent="0.2">
      <c r="A17" s="606" t="s">
        <v>1108</v>
      </c>
      <c r="B17" s="596" t="s">
        <v>1109</v>
      </c>
      <c r="C17" s="592"/>
      <c r="D17" s="607"/>
      <c r="E17" s="607"/>
      <c r="F17" s="608"/>
      <c r="G17" s="608"/>
      <c r="H17" s="603"/>
    </row>
    <row r="18" spans="1:8" x14ac:dyDescent="0.2">
      <c r="A18" s="606"/>
      <c r="B18" s="606"/>
      <c r="C18" s="592"/>
      <c r="D18" s="607"/>
      <c r="E18" s="607"/>
      <c r="F18" s="608"/>
      <c r="G18" s="608"/>
      <c r="H18" s="603"/>
    </row>
    <row r="19" spans="1:8" ht="25.5" customHeight="1" x14ac:dyDescent="0.2">
      <c r="A19" s="594" t="s">
        <v>1110</v>
      </c>
      <c r="B19" s="592"/>
      <c r="C19" s="592"/>
      <c r="D19" s="607"/>
      <c r="E19" s="607"/>
      <c r="F19" s="608"/>
      <c r="G19" s="600" t="s">
        <v>388</v>
      </c>
      <c r="H19" s="601">
        <f>'3'!J55</f>
        <v>30314</v>
      </c>
    </row>
    <row r="20" spans="1:8" ht="25.5" customHeight="1" x14ac:dyDescent="0.2">
      <c r="A20" s="594" t="s">
        <v>382</v>
      </c>
      <c r="B20" s="592"/>
      <c r="C20" s="592"/>
      <c r="D20" s="607"/>
      <c r="E20" s="607"/>
      <c r="F20" s="608"/>
      <c r="G20" s="600" t="s">
        <v>388</v>
      </c>
      <c r="H20" s="604">
        <f>H19/600</f>
        <v>50.523333333333333</v>
      </c>
    </row>
    <row r="21" spans="1:8" ht="25.5" customHeight="1" x14ac:dyDescent="0.2">
      <c r="A21" s="594" t="s">
        <v>383</v>
      </c>
      <c r="B21" s="592"/>
      <c r="C21" s="592"/>
      <c r="D21" s="607"/>
      <c r="E21" s="607"/>
      <c r="F21" s="608"/>
      <c r="G21" s="600" t="s">
        <v>388</v>
      </c>
      <c r="H21" s="604">
        <f>H20*0.8</f>
        <v>40.418666666666667</v>
      </c>
    </row>
    <row r="22" spans="1:8" ht="25.5" customHeight="1" x14ac:dyDescent="0.2">
      <c r="A22" s="594" t="s">
        <v>384</v>
      </c>
      <c r="B22" s="592"/>
      <c r="C22" s="592"/>
      <c r="D22" s="607"/>
      <c r="E22" s="607"/>
      <c r="F22" s="608"/>
      <c r="G22" s="600" t="s">
        <v>388</v>
      </c>
      <c r="H22" s="609">
        <f>H20*1.2</f>
        <v>60.628</v>
      </c>
    </row>
    <row r="23" spans="1:8" ht="6" customHeight="1" x14ac:dyDescent="0.2">
      <c r="A23" s="592"/>
      <c r="B23" s="592"/>
      <c r="C23" s="592"/>
      <c r="D23" s="607"/>
      <c r="E23" s="607"/>
      <c r="F23" s="608"/>
      <c r="G23" s="610"/>
      <c r="H23" s="611"/>
    </row>
    <row r="24" spans="1:8" x14ac:dyDescent="0.2">
      <c r="A24" s="594" t="s">
        <v>1111</v>
      </c>
      <c r="B24" s="592"/>
      <c r="C24" s="592"/>
      <c r="D24" s="607"/>
      <c r="E24" s="607"/>
      <c r="F24" s="608"/>
      <c r="G24" s="607"/>
      <c r="H24" s="607"/>
    </row>
    <row r="25" spans="1:8" x14ac:dyDescent="0.2">
      <c r="A25" s="594"/>
      <c r="B25" s="592"/>
      <c r="C25" s="592"/>
      <c r="D25" s="607"/>
      <c r="E25" s="607"/>
      <c r="F25" s="608"/>
      <c r="G25" s="607"/>
      <c r="H25" s="607"/>
    </row>
    <row r="26" spans="1:8" ht="18.600000000000001" customHeight="1" x14ac:dyDescent="0.2">
      <c r="A26" s="592"/>
      <c r="B26" s="592"/>
      <c r="C26" s="592"/>
      <c r="D26" s="607"/>
      <c r="E26" s="607"/>
      <c r="F26" s="608"/>
      <c r="G26" s="608"/>
      <c r="H26" s="608"/>
    </row>
    <row r="27" spans="1:8" x14ac:dyDescent="0.2">
      <c r="A27" s="606" t="s">
        <v>1113</v>
      </c>
      <c r="B27" s="596" t="s">
        <v>1112</v>
      </c>
      <c r="C27" s="592"/>
      <c r="D27" s="607"/>
      <c r="E27" s="607"/>
      <c r="F27" s="608"/>
      <c r="G27" s="612"/>
      <c r="H27" s="608"/>
    </row>
    <row r="28" spans="1:8" ht="18" customHeight="1" x14ac:dyDescent="0.2">
      <c r="A28" s="606"/>
      <c r="B28" s="606"/>
      <c r="C28" s="592"/>
      <c r="D28" s="613" t="s">
        <v>1115</v>
      </c>
      <c r="E28" s="613"/>
      <c r="F28" s="1406" t="s">
        <v>1159</v>
      </c>
      <c r="G28" s="1406"/>
      <c r="H28" s="1406"/>
    </row>
    <row r="29" spans="1:8" ht="18" customHeight="1" x14ac:dyDescent="0.2">
      <c r="A29" s="594"/>
      <c r="B29" s="592"/>
      <c r="C29" s="592"/>
      <c r="D29" s="613" t="s">
        <v>1114</v>
      </c>
      <c r="E29" s="613"/>
      <c r="F29" s="1406" t="s">
        <v>640</v>
      </c>
      <c r="G29" s="1406"/>
      <c r="H29" s="614" t="s">
        <v>1158</v>
      </c>
    </row>
    <row r="30" spans="1:8" ht="18" customHeight="1" x14ac:dyDescent="0.2">
      <c r="A30" s="592"/>
      <c r="B30" s="592"/>
      <c r="C30" s="592"/>
      <c r="D30" s="615">
        <v>2015</v>
      </c>
      <c r="E30" s="616"/>
      <c r="F30" s="608"/>
      <c r="G30" s="617"/>
      <c r="H30" s="617"/>
    </row>
    <row r="31" spans="1:8" ht="25.5" customHeight="1" x14ac:dyDescent="0.2">
      <c r="A31" s="594" t="s">
        <v>1237</v>
      </c>
      <c r="B31" s="592"/>
      <c r="C31" s="592"/>
      <c r="D31" s="618">
        <v>103.62</v>
      </c>
      <c r="E31" s="605"/>
      <c r="F31" s="1404">
        <f>H13</f>
        <v>184.52933333333334</v>
      </c>
      <c r="G31" s="1405"/>
      <c r="H31" s="619">
        <f>H14</f>
        <v>249.65733333333333</v>
      </c>
    </row>
    <row r="32" spans="1:8" ht="25.5" customHeight="1" x14ac:dyDescent="0.2">
      <c r="A32" s="594" t="s">
        <v>385</v>
      </c>
      <c r="B32" s="592"/>
      <c r="C32" s="592"/>
      <c r="D32" s="618">
        <v>23.07</v>
      </c>
      <c r="E32" s="605"/>
      <c r="F32" s="1404">
        <f>H21</f>
        <v>40.418666666666667</v>
      </c>
      <c r="G32" s="1405"/>
      <c r="H32" s="619">
        <f>H22</f>
        <v>60.628</v>
      </c>
    </row>
    <row r="33" spans="1:8" x14ac:dyDescent="0.2">
      <c r="A33" s="594"/>
      <c r="B33" s="592"/>
      <c r="C33" s="592"/>
      <c r="D33" s="607"/>
      <c r="E33" s="607"/>
      <c r="F33" s="608"/>
      <c r="G33" s="620"/>
      <c r="H33" s="603"/>
    </row>
    <row r="34" spans="1:8" x14ac:dyDescent="0.2">
      <c r="A34" s="592"/>
      <c r="B34" s="592"/>
      <c r="C34" s="592"/>
      <c r="D34" s="592"/>
      <c r="E34" s="592"/>
      <c r="H34" s="621"/>
    </row>
    <row r="35" spans="1:8" x14ac:dyDescent="0.2">
      <c r="A35" s="592"/>
      <c r="B35" s="592"/>
      <c r="C35" s="592"/>
      <c r="D35" s="592"/>
      <c r="E35" s="592"/>
      <c r="G35" s="622"/>
    </row>
    <row r="36" spans="1:8" x14ac:dyDescent="0.2">
      <c r="A36" s="592" t="s">
        <v>386</v>
      </c>
      <c r="B36" s="592"/>
      <c r="C36" s="592"/>
      <c r="D36" s="592"/>
      <c r="E36" s="592"/>
    </row>
    <row r="37" spans="1:8" x14ac:dyDescent="0.2">
      <c r="A37" s="592" t="s">
        <v>387</v>
      </c>
      <c r="B37" s="592"/>
      <c r="C37" s="592"/>
      <c r="D37" s="592"/>
      <c r="E37" s="592"/>
      <c r="F37" s="592"/>
      <c r="G37" s="592"/>
      <c r="H37" s="592"/>
    </row>
    <row r="38" spans="1:8" x14ac:dyDescent="0.2">
      <c r="A38" s="592"/>
      <c r="B38" s="592"/>
      <c r="C38" s="592"/>
      <c r="D38" s="592"/>
      <c r="E38" s="592"/>
      <c r="F38" s="592"/>
      <c r="G38" s="592"/>
      <c r="H38" s="592"/>
    </row>
    <row r="39" spans="1:8" x14ac:dyDescent="0.2">
      <c r="A39" s="592"/>
      <c r="B39" s="592"/>
      <c r="C39" s="592"/>
      <c r="D39" s="592"/>
      <c r="E39" s="592"/>
      <c r="F39" s="592"/>
      <c r="G39" s="592"/>
      <c r="H39" s="592"/>
    </row>
    <row r="40" spans="1:8" x14ac:dyDescent="0.2">
      <c r="A40" s="592"/>
      <c r="B40" s="592"/>
      <c r="C40" s="592"/>
      <c r="D40" s="592"/>
      <c r="E40" s="592"/>
      <c r="F40" s="592"/>
      <c r="G40" s="592"/>
      <c r="H40" s="592"/>
    </row>
    <row r="41" spans="1:8" x14ac:dyDescent="0.2">
      <c r="A41" s="592"/>
      <c r="B41" s="592"/>
      <c r="C41" s="592"/>
      <c r="D41" s="592"/>
      <c r="E41" s="592"/>
      <c r="F41" s="592"/>
      <c r="G41" s="592"/>
      <c r="H41" s="592"/>
    </row>
    <row r="42" spans="1:8" x14ac:dyDescent="0.2">
      <c r="A42" s="592"/>
      <c r="B42" s="592"/>
      <c r="C42" s="592"/>
      <c r="D42" s="592"/>
      <c r="E42" s="592"/>
      <c r="F42" s="592"/>
      <c r="G42" s="592"/>
      <c r="H42" s="592"/>
    </row>
    <row r="43" spans="1:8" x14ac:dyDescent="0.2">
      <c r="A43" s="592"/>
      <c r="B43" s="592"/>
      <c r="C43" s="592"/>
      <c r="D43" s="592"/>
      <c r="E43" s="592"/>
      <c r="F43" s="592"/>
      <c r="G43" s="592"/>
      <c r="H43" s="592"/>
    </row>
    <row r="44" spans="1:8" x14ac:dyDescent="0.2">
      <c r="A44" s="592"/>
      <c r="B44" s="592"/>
      <c r="C44" s="592"/>
      <c r="D44" s="592"/>
      <c r="E44" s="592"/>
      <c r="F44" s="592"/>
      <c r="G44" s="592"/>
      <c r="H44" s="592"/>
    </row>
    <row r="45" spans="1:8" x14ac:dyDescent="0.2">
      <c r="A45" s="592"/>
      <c r="B45" s="592"/>
      <c r="C45" s="592"/>
      <c r="D45" s="592"/>
      <c r="E45" s="592"/>
      <c r="F45" s="592"/>
      <c r="G45" s="592"/>
      <c r="H45" s="592"/>
    </row>
    <row r="46" spans="1:8" x14ac:dyDescent="0.2">
      <c r="A46" s="592"/>
      <c r="B46" s="592"/>
      <c r="C46" s="592"/>
      <c r="D46" s="592"/>
      <c r="E46" s="592"/>
      <c r="F46" s="592"/>
      <c r="G46" s="592"/>
      <c r="H46" s="592"/>
    </row>
    <row r="47" spans="1:8" x14ac:dyDescent="0.2">
      <c r="A47" s="592"/>
      <c r="B47" s="592"/>
      <c r="C47" s="592"/>
      <c r="D47" s="592"/>
      <c r="E47" s="592"/>
      <c r="F47" s="592"/>
      <c r="G47" s="592"/>
      <c r="H47" s="592"/>
    </row>
    <row r="48" spans="1:8" x14ac:dyDescent="0.2">
      <c r="A48" s="592"/>
      <c r="B48" s="592"/>
      <c r="C48" s="592"/>
      <c r="D48" s="592"/>
      <c r="E48" s="592"/>
      <c r="F48" s="592"/>
      <c r="G48" s="592"/>
      <c r="H48" s="592"/>
    </row>
    <row r="49" spans="1:8" x14ac:dyDescent="0.2">
      <c r="A49" s="592"/>
      <c r="B49" s="592"/>
      <c r="C49" s="592"/>
      <c r="D49" s="592"/>
      <c r="E49" s="592"/>
      <c r="F49" s="592"/>
      <c r="G49" s="592"/>
      <c r="H49" s="592"/>
    </row>
    <row r="50" spans="1:8" x14ac:dyDescent="0.2">
      <c r="A50" s="592"/>
      <c r="B50" s="592"/>
      <c r="C50" s="592"/>
      <c r="D50" s="592"/>
      <c r="E50" s="592"/>
      <c r="F50" s="592"/>
      <c r="G50" s="592"/>
      <c r="H50" s="592"/>
    </row>
    <row r="51" spans="1:8" x14ac:dyDescent="0.2">
      <c r="A51" s="592"/>
      <c r="B51" s="592"/>
      <c r="C51" s="592"/>
      <c r="D51" s="592"/>
      <c r="E51" s="592"/>
      <c r="F51" s="592"/>
      <c r="G51" s="592"/>
      <c r="H51" s="592"/>
    </row>
    <row r="52" spans="1:8" x14ac:dyDescent="0.2">
      <c r="A52" s="592"/>
      <c r="B52" s="592"/>
      <c r="C52" s="592"/>
      <c r="D52" s="592"/>
      <c r="E52" s="592"/>
      <c r="F52" s="592"/>
      <c r="G52" s="592"/>
      <c r="H52" s="592"/>
    </row>
    <row r="53" spans="1:8" x14ac:dyDescent="0.2">
      <c r="A53" s="592"/>
      <c r="B53" s="592"/>
      <c r="C53" s="592"/>
      <c r="D53" s="592"/>
      <c r="E53" s="592"/>
      <c r="F53" s="592"/>
      <c r="G53" s="592"/>
      <c r="H53" s="592"/>
    </row>
    <row r="54" spans="1:8" x14ac:dyDescent="0.2">
      <c r="A54" s="592"/>
      <c r="B54" s="592"/>
      <c r="C54" s="592"/>
      <c r="D54" s="592"/>
      <c r="E54" s="592"/>
      <c r="F54" s="592"/>
      <c r="G54" s="592"/>
      <c r="H54" s="592"/>
    </row>
    <row r="55" spans="1:8" x14ac:dyDescent="0.2">
      <c r="A55" s="592"/>
      <c r="B55" s="592"/>
      <c r="C55" s="592"/>
      <c r="D55" s="592"/>
      <c r="E55" s="592"/>
      <c r="F55" s="592"/>
      <c r="G55" s="592"/>
      <c r="H55" s="592"/>
    </row>
    <row r="56" spans="1:8" x14ac:dyDescent="0.2">
      <c r="A56" s="592"/>
      <c r="B56" s="592"/>
      <c r="C56" s="592"/>
      <c r="D56" s="592"/>
      <c r="E56" s="592"/>
      <c r="F56" s="592"/>
      <c r="G56" s="592"/>
      <c r="H56" s="592"/>
    </row>
    <row r="57" spans="1:8" x14ac:dyDescent="0.2">
      <c r="A57" s="592"/>
      <c r="B57" s="592"/>
      <c r="C57" s="592"/>
      <c r="D57" s="592"/>
      <c r="E57" s="592"/>
      <c r="F57" s="592"/>
      <c r="G57" s="592"/>
      <c r="H57" s="592"/>
    </row>
    <row r="58" spans="1:8" x14ac:dyDescent="0.2">
      <c r="A58" s="592"/>
      <c r="B58" s="592"/>
      <c r="C58" s="592"/>
      <c r="D58" s="592"/>
      <c r="E58" s="592"/>
      <c r="F58" s="592"/>
      <c r="G58" s="592"/>
      <c r="H58" s="592"/>
    </row>
    <row r="59" spans="1:8" x14ac:dyDescent="0.2">
      <c r="A59" s="592"/>
      <c r="B59" s="592"/>
      <c r="C59" s="592"/>
      <c r="D59" s="592"/>
      <c r="E59" s="592"/>
      <c r="F59" s="592"/>
      <c r="G59" s="592"/>
      <c r="H59" s="592"/>
    </row>
    <row r="60" spans="1:8" x14ac:dyDescent="0.2">
      <c r="A60" s="592"/>
      <c r="B60" s="592"/>
      <c r="C60" s="592"/>
      <c r="D60" s="592"/>
      <c r="E60" s="592"/>
      <c r="F60" s="592"/>
      <c r="G60" s="592"/>
      <c r="H60" s="592"/>
    </row>
    <row r="61" spans="1:8" x14ac:dyDescent="0.2">
      <c r="A61" s="592"/>
      <c r="B61" s="592"/>
      <c r="C61" s="592"/>
      <c r="D61" s="592"/>
      <c r="E61" s="592"/>
      <c r="F61" s="592"/>
      <c r="G61" s="592"/>
      <c r="H61" s="592"/>
    </row>
    <row r="62" spans="1:8" x14ac:dyDescent="0.2">
      <c r="A62" s="592"/>
      <c r="B62" s="592"/>
      <c r="C62" s="592"/>
      <c r="D62" s="592"/>
      <c r="E62" s="592"/>
      <c r="F62" s="592"/>
      <c r="G62" s="592"/>
      <c r="H62" s="592"/>
    </row>
    <row r="63" spans="1:8" x14ac:dyDescent="0.2">
      <c r="A63" s="592"/>
      <c r="B63" s="592"/>
      <c r="C63" s="592"/>
      <c r="D63" s="592"/>
      <c r="E63" s="592"/>
      <c r="F63" s="592"/>
      <c r="G63" s="592"/>
      <c r="H63" s="592"/>
    </row>
    <row r="64" spans="1:8" x14ac:dyDescent="0.2">
      <c r="A64" s="592"/>
      <c r="B64" s="592"/>
      <c r="C64" s="592"/>
      <c r="D64" s="592"/>
      <c r="E64" s="592"/>
      <c r="F64" s="592"/>
      <c r="G64" s="592"/>
      <c r="H64" s="592"/>
    </row>
    <row r="65" spans="1:8" x14ac:dyDescent="0.2">
      <c r="A65" s="592"/>
      <c r="B65" s="592"/>
      <c r="C65" s="592"/>
      <c r="D65" s="592"/>
      <c r="E65" s="592"/>
      <c r="F65" s="592"/>
      <c r="G65" s="592"/>
      <c r="H65" s="592"/>
    </row>
    <row r="66" spans="1:8" x14ac:dyDescent="0.2">
      <c r="A66" s="592"/>
      <c r="B66" s="592"/>
      <c r="C66" s="592"/>
      <c r="D66" s="592"/>
      <c r="E66" s="592"/>
      <c r="F66" s="592"/>
      <c r="G66" s="592"/>
      <c r="H66" s="592"/>
    </row>
    <row r="67" spans="1:8" x14ac:dyDescent="0.2">
      <c r="A67" s="592"/>
      <c r="B67" s="592"/>
      <c r="C67" s="592"/>
      <c r="D67" s="592"/>
      <c r="E67" s="592"/>
      <c r="F67" s="592"/>
      <c r="G67" s="592"/>
      <c r="H67" s="592"/>
    </row>
    <row r="68" spans="1:8" x14ac:dyDescent="0.2">
      <c r="A68" s="592"/>
      <c r="B68" s="592"/>
      <c r="C68" s="592"/>
      <c r="D68" s="592"/>
      <c r="E68" s="592"/>
      <c r="F68" s="592"/>
      <c r="G68" s="592"/>
      <c r="H68" s="592"/>
    </row>
    <row r="69" spans="1:8" x14ac:dyDescent="0.2">
      <c r="A69" s="592"/>
      <c r="B69" s="592"/>
      <c r="C69" s="592"/>
      <c r="D69" s="592"/>
      <c r="E69" s="592"/>
      <c r="F69" s="592"/>
      <c r="G69" s="592"/>
      <c r="H69" s="592"/>
    </row>
    <row r="70" spans="1:8" x14ac:dyDescent="0.2">
      <c r="A70" s="592"/>
      <c r="B70" s="592"/>
      <c r="C70" s="592"/>
      <c r="D70" s="592"/>
      <c r="E70" s="592"/>
      <c r="F70" s="592"/>
      <c r="G70" s="592"/>
      <c r="H70" s="592"/>
    </row>
    <row r="71" spans="1:8" x14ac:dyDescent="0.2">
      <c r="A71" s="592"/>
      <c r="B71" s="592"/>
      <c r="C71" s="592"/>
      <c r="D71" s="592"/>
      <c r="E71" s="592"/>
      <c r="F71" s="592"/>
      <c r="G71" s="592"/>
      <c r="H71" s="592"/>
    </row>
    <row r="72" spans="1:8" x14ac:dyDescent="0.2">
      <c r="A72" s="592"/>
      <c r="B72" s="592"/>
      <c r="C72" s="592"/>
      <c r="D72" s="592"/>
      <c r="E72" s="592"/>
      <c r="F72" s="592"/>
      <c r="G72" s="592"/>
      <c r="H72" s="592"/>
    </row>
    <row r="73" spans="1:8" x14ac:dyDescent="0.2">
      <c r="A73" s="592"/>
      <c r="B73" s="592"/>
      <c r="C73" s="592"/>
      <c r="D73" s="592"/>
      <c r="E73" s="592"/>
      <c r="F73" s="592"/>
      <c r="G73" s="592"/>
      <c r="H73" s="592"/>
    </row>
    <row r="74" spans="1:8" x14ac:dyDescent="0.2">
      <c r="A74" s="592"/>
      <c r="B74" s="592"/>
      <c r="C74" s="592"/>
      <c r="D74" s="592"/>
      <c r="E74" s="592"/>
      <c r="F74" s="592"/>
      <c r="G74" s="592"/>
      <c r="H74" s="592"/>
    </row>
    <row r="75" spans="1:8" x14ac:dyDescent="0.2">
      <c r="A75" s="592"/>
      <c r="B75" s="592"/>
      <c r="C75" s="592"/>
      <c r="D75" s="592"/>
      <c r="E75" s="592"/>
      <c r="F75" s="592"/>
      <c r="G75" s="592"/>
      <c r="H75" s="592"/>
    </row>
    <row r="76" spans="1:8" x14ac:dyDescent="0.2">
      <c r="A76" s="592"/>
      <c r="B76" s="592"/>
      <c r="C76" s="592"/>
      <c r="D76" s="592"/>
      <c r="E76" s="592"/>
      <c r="F76" s="592"/>
      <c r="G76" s="592"/>
      <c r="H76" s="592"/>
    </row>
    <row r="77" spans="1:8" x14ac:dyDescent="0.2">
      <c r="A77" s="592"/>
      <c r="B77" s="592"/>
      <c r="C77" s="592"/>
      <c r="D77" s="592"/>
      <c r="E77" s="592"/>
      <c r="F77" s="592"/>
      <c r="G77" s="592"/>
      <c r="H77" s="592"/>
    </row>
    <row r="78" spans="1:8" x14ac:dyDescent="0.2">
      <c r="A78" s="592"/>
      <c r="B78" s="592"/>
      <c r="C78" s="592"/>
      <c r="D78" s="592"/>
      <c r="E78" s="592"/>
      <c r="F78" s="592"/>
      <c r="G78" s="592"/>
      <c r="H78" s="592"/>
    </row>
    <row r="79" spans="1:8" x14ac:dyDescent="0.2">
      <c r="A79" s="592"/>
      <c r="B79" s="592"/>
      <c r="C79" s="592"/>
      <c r="D79" s="592"/>
      <c r="E79" s="592"/>
      <c r="F79" s="592"/>
      <c r="G79" s="592"/>
      <c r="H79" s="592"/>
    </row>
    <row r="80" spans="1:8" x14ac:dyDescent="0.2">
      <c r="A80" s="592"/>
      <c r="B80" s="592"/>
      <c r="C80" s="592"/>
      <c r="D80" s="592"/>
      <c r="E80" s="592"/>
      <c r="F80" s="592"/>
      <c r="G80" s="592"/>
      <c r="H80" s="592"/>
    </row>
    <row r="81" spans="1:8" x14ac:dyDescent="0.2">
      <c r="A81" s="592"/>
      <c r="B81" s="592"/>
      <c r="C81" s="592"/>
      <c r="D81" s="592"/>
      <c r="E81" s="592"/>
      <c r="F81" s="592"/>
      <c r="G81" s="592"/>
      <c r="H81" s="592"/>
    </row>
    <row r="82" spans="1:8" x14ac:dyDescent="0.2">
      <c r="A82" s="592"/>
      <c r="B82" s="592"/>
      <c r="C82" s="592"/>
      <c r="D82" s="592"/>
      <c r="E82" s="592"/>
      <c r="F82" s="592"/>
      <c r="G82" s="592"/>
      <c r="H82" s="592"/>
    </row>
    <row r="83" spans="1:8" x14ac:dyDescent="0.2">
      <c r="A83" s="592"/>
      <c r="B83" s="592"/>
      <c r="C83" s="592"/>
      <c r="D83" s="592"/>
      <c r="E83" s="592"/>
      <c r="F83" s="592"/>
      <c r="G83" s="592"/>
      <c r="H83" s="592"/>
    </row>
    <row r="84" spans="1:8" x14ac:dyDescent="0.2">
      <c r="A84" s="592"/>
      <c r="B84" s="592"/>
      <c r="C84" s="592"/>
      <c r="D84" s="592"/>
      <c r="E84" s="592"/>
      <c r="F84" s="592"/>
      <c r="G84" s="592"/>
      <c r="H84" s="592"/>
    </row>
    <row r="85" spans="1:8" x14ac:dyDescent="0.2">
      <c r="A85" s="592"/>
      <c r="B85" s="592"/>
      <c r="C85" s="592"/>
      <c r="D85" s="592"/>
      <c r="E85" s="592"/>
      <c r="F85" s="592"/>
      <c r="G85" s="592"/>
      <c r="H85" s="592"/>
    </row>
    <row r="86" spans="1:8" x14ac:dyDescent="0.2">
      <c r="A86" s="592"/>
      <c r="B86" s="592"/>
      <c r="C86" s="592"/>
      <c r="D86" s="592"/>
      <c r="E86" s="592"/>
      <c r="F86" s="592"/>
      <c r="G86" s="592"/>
      <c r="H86" s="592"/>
    </row>
    <row r="87" spans="1:8" x14ac:dyDescent="0.2">
      <c r="A87" s="592"/>
      <c r="B87" s="592"/>
      <c r="C87" s="592"/>
      <c r="D87" s="592"/>
      <c r="E87" s="592"/>
      <c r="F87" s="592"/>
      <c r="G87" s="592"/>
      <c r="H87" s="592"/>
    </row>
    <row r="88" spans="1:8" x14ac:dyDescent="0.2">
      <c r="A88" s="592"/>
      <c r="B88" s="592"/>
      <c r="C88" s="592"/>
      <c r="D88" s="592"/>
      <c r="E88" s="592"/>
      <c r="F88" s="592"/>
      <c r="G88" s="592"/>
      <c r="H88" s="592"/>
    </row>
    <row r="89" spans="1:8" x14ac:dyDescent="0.2">
      <c r="A89" s="592"/>
      <c r="B89" s="592"/>
      <c r="C89" s="592"/>
      <c r="D89" s="592"/>
      <c r="E89" s="592"/>
      <c r="F89" s="592"/>
      <c r="G89" s="592"/>
      <c r="H89" s="592"/>
    </row>
    <row r="90" spans="1:8" x14ac:dyDescent="0.2">
      <c r="A90" s="592"/>
      <c r="B90" s="592"/>
      <c r="C90" s="592"/>
      <c r="D90" s="592"/>
      <c r="E90" s="592"/>
      <c r="F90" s="592"/>
      <c r="G90" s="592"/>
      <c r="H90" s="592"/>
    </row>
    <row r="91" spans="1:8" x14ac:dyDescent="0.2">
      <c r="A91" s="592"/>
      <c r="B91" s="592"/>
      <c r="C91" s="592"/>
      <c r="D91" s="592"/>
      <c r="E91" s="592"/>
      <c r="F91" s="592"/>
      <c r="G91" s="592"/>
      <c r="H91" s="592"/>
    </row>
    <row r="92" spans="1:8" x14ac:dyDescent="0.2">
      <c r="A92" s="592"/>
      <c r="B92" s="592"/>
      <c r="C92" s="592"/>
      <c r="D92" s="592"/>
      <c r="E92" s="592"/>
      <c r="F92" s="592"/>
      <c r="G92" s="592"/>
      <c r="H92" s="592"/>
    </row>
    <row r="93" spans="1:8" x14ac:dyDescent="0.2">
      <c r="A93" s="592"/>
      <c r="B93" s="592"/>
      <c r="C93" s="592"/>
      <c r="D93" s="592"/>
      <c r="E93" s="592"/>
      <c r="F93" s="592"/>
      <c r="G93" s="592"/>
      <c r="H93" s="592"/>
    </row>
    <row r="94" spans="1:8" x14ac:dyDescent="0.2">
      <c r="A94" s="592"/>
      <c r="B94" s="592"/>
      <c r="C94" s="592"/>
      <c r="D94" s="592"/>
      <c r="E94" s="592"/>
      <c r="F94" s="592"/>
      <c r="G94" s="592"/>
      <c r="H94" s="592"/>
    </row>
    <row r="95" spans="1:8" x14ac:dyDescent="0.2">
      <c r="A95" s="592"/>
      <c r="B95" s="592"/>
      <c r="C95" s="592"/>
      <c r="D95" s="592"/>
      <c r="E95" s="592"/>
      <c r="F95" s="592"/>
      <c r="G95" s="592"/>
      <c r="H95" s="592"/>
    </row>
    <row r="96" spans="1:8" x14ac:dyDescent="0.2">
      <c r="A96" s="592"/>
      <c r="B96" s="592"/>
      <c r="C96" s="592"/>
      <c r="D96" s="592"/>
      <c r="E96" s="592"/>
      <c r="F96" s="592"/>
      <c r="G96" s="592"/>
      <c r="H96" s="592"/>
    </row>
    <row r="97" spans="1:8" x14ac:dyDescent="0.2">
      <c r="A97" s="592"/>
      <c r="B97" s="592"/>
      <c r="C97" s="592"/>
      <c r="D97" s="592"/>
      <c r="E97" s="592"/>
      <c r="F97" s="592"/>
      <c r="G97" s="592"/>
      <c r="H97" s="592"/>
    </row>
    <row r="98" spans="1:8" x14ac:dyDescent="0.2">
      <c r="A98" s="592"/>
      <c r="B98" s="592"/>
      <c r="C98" s="592"/>
      <c r="D98" s="592"/>
      <c r="E98" s="592"/>
      <c r="F98" s="592"/>
      <c r="G98" s="592"/>
      <c r="H98" s="592"/>
    </row>
    <row r="99" spans="1:8" x14ac:dyDescent="0.2">
      <c r="A99" s="592"/>
      <c r="B99" s="592"/>
      <c r="C99" s="592"/>
      <c r="D99" s="592"/>
      <c r="E99" s="592"/>
      <c r="F99" s="592"/>
      <c r="G99" s="592"/>
      <c r="H99" s="592"/>
    </row>
    <row r="100" spans="1:8" x14ac:dyDescent="0.2">
      <c r="A100" s="592"/>
      <c r="B100" s="592"/>
      <c r="C100" s="592"/>
      <c r="D100" s="592"/>
      <c r="E100" s="592"/>
      <c r="F100" s="592"/>
      <c r="G100" s="592"/>
      <c r="H100" s="592"/>
    </row>
    <row r="101" spans="1:8" x14ac:dyDescent="0.2">
      <c r="A101" s="592"/>
      <c r="B101" s="592"/>
      <c r="C101" s="592"/>
      <c r="D101" s="592"/>
      <c r="E101" s="592"/>
      <c r="F101" s="592"/>
      <c r="G101" s="592"/>
      <c r="H101" s="592"/>
    </row>
    <row r="102" spans="1:8" x14ac:dyDescent="0.2">
      <c r="A102" s="592"/>
      <c r="B102" s="592"/>
      <c r="C102" s="592"/>
      <c r="D102" s="592"/>
      <c r="E102" s="592"/>
      <c r="F102" s="592"/>
      <c r="G102" s="592"/>
      <c r="H102" s="592"/>
    </row>
    <row r="103" spans="1:8" x14ac:dyDescent="0.2">
      <c r="A103" s="592"/>
      <c r="B103" s="592"/>
      <c r="C103" s="592"/>
      <c r="D103" s="592"/>
      <c r="E103" s="592"/>
      <c r="F103" s="592"/>
      <c r="G103" s="592"/>
      <c r="H103" s="592"/>
    </row>
    <row r="104" spans="1:8" x14ac:dyDescent="0.2">
      <c r="A104" s="592"/>
      <c r="B104" s="592"/>
      <c r="C104" s="592"/>
      <c r="D104" s="592"/>
      <c r="E104" s="592"/>
      <c r="F104" s="592"/>
      <c r="G104" s="592"/>
      <c r="H104" s="592"/>
    </row>
    <row r="105" spans="1:8" x14ac:dyDescent="0.2">
      <c r="A105" s="592"/>
      <c r="B105" s="592"/>
      <c r="C105" s="592"/>
      <c r="D105" s="592"/>
      <c r="E105" s="592"/>
      <c r="F105" s="592"/>
      <c r="G105" s="592"/>
      <c r="H105" s="592"/>
    </row>
    <row r="106" spans="1:8" x14ac:dyDescent="0.2">
      <c r="A106" s="592"/>
      <c r="B106" s="592"/>
      <c r="C106" s="592"/>
      <c r="D106" s="592"/>
      <c r="E106" s="592"/>
      <c r="F106" s="592"/>
      <c r="G106" s="592"/>
      <c r="H106" s="592"/>
    </row>
    <row r="107" spans="1:8" x14ac:dyDescent="0.2">
      <c r="A107" s="592"/>
      <c r="B107" s="592"/>
      <c r="C107" s="592"/>
      <c r="D107" s="592"/>
      <c r="E107" s="592"/>
      <c r="F107" s="592"/>
      <c r="G107" s="592"/>
      <c r="H107" s="592"/>
    </row>
    <row r="108" spans="1:8" x14ac:dyDescent="0.2">
      <c r="A108" s="592"/>
      <c r="B108" s="592"/>
      <c r="C108" s="592"/>
      <c r="D108" s="592"/>
      <c r="E108" s="592"/>
      <c r="F108" s="592"/>
      <c r="G108" s="592"/>
      <c r="H108" s="592"/>
    </row>
    <row r="109" spans="1:8" x14ac:dyDescent="0.2">
      <c r="A109" s="592"/>
      <c r="B109" s="592"/>
      <c r="C109" s="592"/>
      <c r="D109" s="592"/>
      <c r="E109" s="592"/>
      <c r="F109" s="592"/>
      <c r="G109" s="592"/>
      <c r="H109" s="592"/>
    </row>
    <row r="110" spans="1:8" x14ac:dyDescent="0.2">
      <c r="A110" s="592"/>
      <c r="B110" s="592"/>
      <c r="C110" s="592"/>
      <c r="D110" s="592"/>
      <c r="E110" s="592"/>
      <c r="F110" s="592"/>
      <c r="G110" s="592"/>
      <c r="H110" s="592"/>
    </row>
    <row r="111" spans="1:8" x14ac:dyDescent="0.2">
      <c r="A111" s="592"/>
      <c r="B111" s="592"/>
      <c r="C111" s="592"/>
      <c r="D111" s="592"/>
      <c r="E111" s="592"/>
      <c r="F111" s="592"/>
      <c r="G111" s="592"/>
      <c r="H111" s="592"/>
    </row>
    <row r="112" spans="1:8" x14ac:dyDescent="0.2">
      <c r="A112" s="592"/>
      <c r="B112" s="592"/>
      <c r="C112" s="592"/>
      <c r="D112" s="592"/>
      <c r="E112" s="592"/>
      <c r="F112" s="592"/>
      <c r="G112" s="592"/>
      <c r="H112" s="592"/>
    </row>
    <row r="113" spans="1:8" x14ac:dyDescent="0.2">
      <c r="A113" s="592"/>
      <c r="B113" s="592"/>
      <c r="C113" s="592"/>
      <c r="D113" s="592"/>
      <c r="E113" s="592"/>
      <c r="F113" s="592"/>
      <c r="G113" s="592"/>
      <c r="H113" s="592"/>
    </row>
    <row r="114" spans="1:8" x14ac:dyDescent="0.2">
      <c r="A114" s="592"/>
      <c r="B114" s="592"/>
      <c r="C114" s="592"/>
      <c r="D114" s="592"/>
      <c r="E114" s="592"/>
      <c r="F114" s="592"/>
      <c r="G114" s="592"/>
      <c r="H114" s="592"/>
    </row>
    <row r="115" spans="1:8" x14ac:dyDescent="0.2">
      <c r="A115" s="592"/>
      <c r="B115" s="592"/>
      <c r="C115" s="592"/>
      <c r="D115" s="592"/>
      <c r="E115" s="592"/>
      <c r="F115" s="592"/>
      <c r="G115" s="592"/>
      <c r="H115" s="592"/>
    </row>
    <row r="116" spans="1:8" x14ac:dyDescent="0.2">
      <c r="A116" s="592"/>
      <c r="B116" s="592"/>
      <c r="C116" s="592"/>
      <c r="D116" s="592"/>
      <c r="E116" s="592"/>
      <c r="F116" s="592"/>
      <c r="G116" s="592"/>
      <c r="H116" s="592"/>
    </row>
    <row r="117" spans="1:8" x14ac:dyDescent="0.2">
      <c r="A117" s="592"/>
      <c r="B117" s="592"/>
      <c r="C117" s="592"/>
      <c r="D117" s="592"/>
      <c r="E117" s="592"/>
      <c r="F117" s="592"/>
      <c r="G117" s="592"/>
      <c r="H117" s="592"/>
    </row>
    <row r="118" spans="1:8" x14ac:dyDescent="0.2">
      <c r="A118" s="592"/>
      <c r="B118" s="592"/>
      <c r="C118" s="592"/>
      <c r="D118" s="592"/>
      <c r="E118" s="592"/>
      <c r="F118" s="592"/>
      <c r="G118" s="592"/>
      <c r="H118" s="592"/>
    </row>
    <row r="119" spans="1:8" x14ac:dyDescent="0.2">
      <c r="A119" s="592"/>
      <c r="B119" s="592"/>
      <c r="C119" s="592"/>
      <c r="D119" s="592"/>
      <c r="E119" s="592"/>
      <c r="F119" s="592"/>
      <c r="G119" s="592"/>
      <c r="H119" s="592"/>
    </row>
    <row r="120" spans="1:8" x14ac:dyDescent="0.2">
      <c r="A120" s="592"/>
      <c r="B120" s="592"/>
      <c r="C120" s="592"/>
      <c r="D120" s="592"/>
      <c r="E120" s="592"/>
      <c r="F120" s="592"/>
      <c r="G120" s="592"/>
      <c r="H120" s="592"/>
    </row>
    <row r="121" spans="1:8" x14ac:dyDescent="0.2">
      <c r="A121" s="592"/>
      <c r="B121" s="592"/>
      <c r="C121" s="592"/>
      <c r="D121" s="592"/>
      <c r="E121" s="592"/>
      <c r="F121" s="592"/>
      <c r="G121" s="592"/>
      <c r="H121" s="592"/>
    </row>
    <row r="122" spans="1:8" x14ac:dyDescent="0.2">
      <c r="A122" s="592"/>
      <c r="B122" s="592"/>
      <c r="C122" s="592"/>
      <c r="D122" s="592"/>
      <c r="E122" s="592"/>
      <c r="F122" s="592"/>
      <c r="G122" s="592"/>
      <c r="H122" s="592"/>
    </row>
    <row r="123" spans="1:8" x14ac:dyDescent="0.2">
      <c r="A123" s="592"/>
      <c r="B123" s="592"/>
      <c r="C123" s="592"/>
      <c r="D123" s="592"/>
      <c r="E123" s="592"/>
      <c r="F123" s="592"/>
      <c r="G123" s="592"/>
      <c r="H123" s="592"/>
    </row>
    <row r="124" spans="1:8" x14ac:dyDescent="0.2">
      <c r="A124" s="592"/>
      <c r="B124" s="592"/>
      <c r="C124" s="592"/>
      <c r="D124" s="592"/>
      <c r="E124" s="592"/>
      <c r="F124" s="592"/>
      <c r="G124" s="592"/>
      <c r="H124" s="592"/>
    </row>
    <row r="125" spans="1:8" x14ac:dyDescent="0.2">
      <c r="A125" s="592"/>
      <c r="B125" s="592"/>
      <c r="C125" s="592"/>
      <c r="D125" s="592"/>
      <c r="E125" s="592"/>
      <c r="F125" s="592"/>
      <c r="G125" s="592"/>
      <c r="H125" s="592"/>
    </row>
    <row r="126" spans="1:8" x14ac:dyDescent="0.2">
      <c r="A126" s="592"/>
      <c r="B126" s="592"/>
      <c r="C126" s="592"/>
      <c r="D126" s="592"/>
      <c r="E126" s="592"/>
      <c r="F126" s="592"/>
      <c r="G126" s="592"/>
      <c r="H126" s="592"/>
    </row>
    <row r="127" spans="1:8" x14ac:dyDescent="0.2">
      <c r="A127" s="592"/>
      <c r="B127" s="592"/>
      <c r="C127" s="592"/>
      <c r="D127" s="592"/>
      <c r="E127" s="592"/>
      <c r="F127" s="592"/>
      <c r="G127" s="592"/>
      <c r="H127" s="592"/>
    </row>
    <row r="128" spans="1:8" x14ac:dyDescent="0.2">
      <c r="A128" s="592"/>
      <c r="B128" s="592"/>
      <c r="C128" s="592"/>
      <c r="D128" s="592"/>
      <c r="E128" s="592"/>
      <c r="F128" s="592"/>
      <c r="G128" s="592"/>
      <c r="H128" s="592"/>
    </row>
    <row r="129" spans="1:8" x14ac:dyDescent="0.2">
      <c r="A129" s="592"/>
      <c r="B129" s="592"/>
      <c r="C129" s="592"/>
      <c r="D129" s="592"/>
      <c r="E129" s="592"/>
      <c r="F129" s="592"/>
      <c r="G129" s="592"/>
      <c r="H129" s="592"/>
    </row>
    <row r="130" spans="1:8" x14ac:dyDescent="0.2">
      <c r="A130" s="592"/>
      <c r="B130" s="592"/>
      <c r="C130" s="592"/>
      <c r="D130" s="592"/>
      <c r="E130" s="592"/>
      <c r="F130" s="592"/>
      <c r="G130" s="592"/>
      <c r="H130" s="592"/>
    </row>
    <row r="131" spans="1:8" x14ac:dyDescent="0.2">
      <c r="A131" s="592"/>
      <c r="B131" s="592"/>
      <c r="C131" s="592"/>
      <c r="D131" s="592"/>
      <c r="E131" s="592"/>
      <c r="F131" s="592"/>
      <c r="G131" s="592"/>
      <c r="H131" s="592"/>
    </row>
    <row r="132" spans="1:8" x14ac:dyDescent="0.2">
      <c r="A132" s="592"/>
      <c r="B132" s="592"/>
      <c r="C132" s="592"/>
      <c r="D132" s="592"/>
      <c r="E132" s="592"/>
      <c r="F132" s="592"/>
      <c r="G132" s="592"/>
      <c r="H132" s="592"/>
    </row>
    <row r="133" spans="1:8" x14ac:dyDescent="0.2">
      <c r="A133" s="592"/>
      <c r="B133" s="592"/>
      <c r="C133" s="592"/>
      <c r="D133" s="592"/>
      <c r="E133" s="592"/>
      <c r="F133" s="592"/>
      <c r="G133" s="592"/>
      <c r="H133" s="592"/>
    </row>
    <row r="134" spans="1:8" x14ac:dyDescent="0.2">
      <c r="A134" s="592"/>
      <c r="B134" s="592"/>
      <c r="C134" s="592"/>
      <c r="D134" s="592"/>
      <c r="E134" s="592"/>
      <c r="F134" s="592"/>
      <c r="G134" s="592"/>
      <c r="H134" s="592"/>
    </row>
    <row r="135" spans="1:8" x14ac:dyDescent="0.2">
      <c r="A135" s="592"/>
      <c r="B135" s="592"/>
      <c r="C135" s="592"/>
      <c r="D135" s="592"/>
      <c r="E135" s="592"/>
      <c r="F135" s="592"/>
      <c r="G135" s="592"/>
      <c r="H135" s="592"/>
    </row>
    <row r="136" spans="1:8" x14ac:dyDescent="0.2">
      <c r="A136" s="592"/>
      <c r="B136" s="592"/>
      <c r="C136" s="592"/>
      <c r="D136" s="592"/>
      <c r="E136" s="592"/>
      <c r="F136" s="592"/>
      <c r="G136" s="592"/>
      <c r="H136" s="592"/>
    </row>
    <row r="137" spans="1:8" x14ac:dyDescent="0.2">
      <c r="A137" s="592"/>
      <c r="B137" s="592"/>
      <c r="C137" s="592"/>
      <c r="D137" s="592"/>
      <c r="E137" s="592"/>
      <c r="F137" s="592"/>
      <c r="G137" s="592"/>
      <c r="H137" s="592"/>
    </row>
    <row r="138" spans="1:8" x14ac:dyDescent="0.2">
      <c r="A138" s="592"/>
      <c r="B138" s="592"/>
      <c r="C138" s="592"/>
      <c r="D138" s="592"/>
      <c r="E138" s="592"/>
      <c r="F138" s="592"/>
      <c r="G138" s="592"/>
      <c r="H138" s="592"/>
    </row>
    <row r="139" spans="1:8" x14ac:dyDescent="0.2">
      <c r="A139" s="592"/>
      <c r="B139" s="592"/>
      <c r="C139" s="592"/>
      <c r="D139" s="592"/>
      <c r="E139" s="592"/>
      <c r="F139" s="592"/>
      <c r="G139" s="592"/>
      <c r="H139" s="592"/>
    </row>
    <row r="140" spans="1:8" x14ac:dyDescent="0.2">
      <c r="A140" s="592"/>
      <c r="B140" s="592"/>
      <c r="C140" s="592"/>
      <c r="D140" s="592"/>
      <c r="E140" s="592"/>
      <c r="F140" s="592"/>
      <c r="G140" s="592"/>
      <c r="H140" s="592"/>
    </row>
    <row r="141" spans="1:8" x14ac:dyDescent="0.2">
      <c r="A141" s="592"/>
      <c r="B141" s="592"/>
      <c r="C141" s="592"/>
      <c r="D141" s="592"/>
      <c r="E141" s="592"/>
      <c r="F141" s="592"/>
      <c r="G141" s="592"/>
      <c r="H141" s="592"/>
    </row>
    <row r="142" spans="1:8" x14ac:dyDescent="0.2">
      <c r="A142" s="592"/>
      <c r="B142" s="592"/>
      <c r="C142" s="592"/>
      <c r="D142" s="592"/>
      <c r="E142" s="592"/>
      <c r="F142" s="592"/>
      <c r="G142" s="592"/>
      <c r="H142" s="592"/>
    </row>
    <row r="143" spans="1:8" x14ac:dyDescent="0.2">
      <c r="A143" s="592"/>
      <c r="B143" s="592"/>
      <c r="C143" s="592"/>
      <c r="D143" s="592"/>
      <c r="E143" s="592"/>
      <c r="F143" s="592"/>
      <c r="G143" s="592"/>
      <c r="H143" s="592"/>
    </row>
    <row r="144" spans="1:8" x14ac:dyDescent="0.2">
      <c r="A144" s="592"/>
      <c r="B144" s="592"/>
      <c r="C144" s="592"/>
      <c r="D144" s="592"/>
      <c r="E144" s="592"/>
      <c r="F144" s="592"/>
      <c r="G144" s="592"/>
      <c r="H144" s="592"/>
    </row>
    <row r="145" spans="1:8" x14ac:dyDescent="0.2">
      <c r="A145" s="592"/>
      <c r="B145" s="592"/>
      <c r="C145" s="592"/>
      <c r="D145" s="592"/>
      <c r="E145" s="592"/>
      <c r="F145" s="592"/>
      <c r="G145" s="592"/>
      <c r="H145" s="592"/>
    </row>
    <row r="146" spans="1:8" x14ac:dyDescent="0.2">
      <c r="A146" s="592"/>
      <c r="B146" s="592"/>
      <c r="C146" s="592"/>
      <c r="D146" s="592"/>
      <c r="E146" s="592"/>
      <c r="F146" s="592"/>
      <c r="G146" s="592"/>
      <c r="H146" s="592"/>
    </row>
    <row r="147" spans="1:8" x14ac:dyDescent="0.2">
      <c r="A147" s="592"/>
      <c r="B147" s="592"/>
      <c r="C147" s="592"/>
      <c r="D147" s="592"/>
      <c r="E147" s="592"/>
      <c r="F147" s="592"/>
      <c r="G147" s="592"/>
      <c r="H147" s="592"/>
    </row>
    <row r="148" spans="1:8" x14ac:dyDescent="0.2">
      <c r="A148" s="592"/>
      <c r="B148" s="592"/>
      <c r="C148" s="592"/>
      <c r="D148" s="592"/>
      <c r="E148" s="592"/>
      <c r="F148" s="592"/>
      <c r="G148" s="592"/>
      <c r="H148" s="592"/>
    </row>
    <row r="149" spans="1:8" x14ac:dyDescent="0.2">
      <c r="A149" s="592"/>
      <c r="B149" s="592"/>
      <c r="C149" s="592"/>
      <c r="D149" s="592"/>
      <c r="E149" s="592"/>
      <c r="F149" s="592"/>
      <c r="G149" s="592"/>
      <c r="H149" s="592"/>
    </row>
    <row r="150" spans="1:8" x14ac:dyDescent="0.2">
      <c r="A150" s="592"/>
      <c r="B150" s="592"/>
      <c r="C150" s="592"/>
      <c r="D150" s="592"/>
      <c r="E150" s="592"/>
      <c r="F150" s="592"/>
      <c r="G150" s="592"/>
      <c r="H150" s="592"/>
    </row>
    <row r="151" spans="1:8" x14ac:dyDescent="0.2">
      <c r="A151" s="592"/>
      <c r="B151" s="592"/>
      <c r="C151" s="592"/>
      <c r="D151" s="592"/>
      <c r="E151" s="592"/>
      <c r="F151" s="592"/>
      <c r="G151" s="592"/>
      <c r="H151" s="592"/>
    </row>
    <row r="152" spans="1:8" x14ac:dyDescent="0.2">
      <c r="A152" s="592"/>
      <c r="B152" s="592"/>
      <c r="C152" s="592"/>
      <c r="D152" s="592"/>
      <c r="E152" s="592"/>
      <c r="F152" s="592"/>
      <c r="G152" s="592"/>
      <c r="H152" s="592"/>
    </row>
    <row r="153" spans="1:8" x14ac:dyDescent="0.2">
      <c r="A153" s="592"/>
      <c r="B153" s="592"/>
      <c r="C153" s="592"/>
      <c r="D153" s="592"/>
      <c r="E153" s="592"/>
      <c r="F153" s="592"/>
      <c r="G153" s="592"/>
      <c r="H153" s="592"/>
    </row>
    <row r="154" spans="1:8" x14ac:dyDescent="0.2">
      <c r="A154" s="592"/>
      <c r="B154" s="592"/>
      <c r="C154" s="592"/>
      <c r="D154" s="592"/>
      <c r="E154" s="592"/>
      <c r="F154" s="592"/>
      <c r="G154" s="592"/>
      <c r="H154" s="592"/>
    </row>
    <row r="155" spans="1:8" x14ac:dyDescent="0.2">
      <c r="A155" s="592"/>
      <c r="B155" s="592"/>
      <c r="C155" s="592"/>
      <c r="D155" s="592"/>
      <c r="E155" s="592"/>
      <c r="F155" s="592"/>
      <c r="G155" s="592"/>
      <c r="H155" s="592"/>
    </row>
    <row r="156" spans="1:8" x14ac:dyDescent="0.2">
      <c r="A156" s="592"/>
      <c r="B156" s="592"/>
      <c r="C156" s="592"/>
      <c r="D156" s="592"/>
      <c r="E156" s="592"/>
      <c r="F156" s="592"/>
      <c r="G156" s="592"/>
      <c r="H156" s="592"/>
    </row>
    <row r="157" spans="1:8" x14ac:dyDescent="0.2">
      <c r="A157" s="592"/>
      <c r="B157" s="592"/>
      <c r="C157" s="592"/>
      <c r="D157" s="592"/>
      <c r="E157" s="592"/>
      <c r="F157" s="592"/>
      <c r="G157" s="592"/>
      <c r="H157" s="592"/>
    </row>
    <row r="158" spans="1:8" x14ac:dyDescent="0.2">
      <c r="A158" s="592"/>
      <c r="B158" s="592"/>
      <c r="C158" s="592"/>
      <c r="D158" s="592"/>
      <c r="E158" s="592"/>
      <c r="F158" s="592"/>
      <c r="G158" s="592"/>
      <c r="H158" s="592"/>
    </row>
    <row r="159" spans="1:8" x14ac:dyDescent="0.2">
      <c r="A159" s="592"/>
      <c r="B159" s="592"/>
      <c r="C159" s="592"/>
      <c r="D159" s="592"/>
      <c r="E159" s="592"/>
      <c r="F159" s="592"/>
      <c r="G159" s="592"/>
      <c r="H159" s="592"/>
    </row>
    <row r="160" spans="1:8" x14ac:dyDescent="0.2">
      <c r="A160" s="592"/>
      <c r="B160" s="592"/>
      <c r="C160" s="592"/>
      <c r="D160" s="592"/>
      <c r="E160" s="592"/>
      <c r="F160" s="592"/>
      <c r="G160" s="592"/>
      <c r="H160" s="592"/>
    </row>
    <row r="161" spans="1:8" x14ac:dyDescent="0.2">
      <c r="A161" s="592"/>
      <c r="B161" s="592"/>
      <c r="C161" s="592"/>
      <c r="D161" s="592"/>
      <c r="E161" s="592"/>
      <c r="F161" s="592"/>
      <c r="G161" s="592"/>
      <c r="H161" s="592"/>
    </row>
    <row r="162" spans="1:8" x14ac:dyDescent="0.2">
      <c r="A162" s="592"/>
      <c r="B162" s="592"/>
      <c r="C162" s="592"/>
      <c r="D162" s="592"/>
      <c r="E162" s="592"/>
      <c r="F162" s="592"/>
      <c r="G162" s="592"/>
      <c r="H162" s="592"/>
    </row>
    <row r="163" spans="1:8" x14ac:dyDescent="0.2">
      <c r="A163" s="592"/>
      <c r="B163" s="592"/>
      <c r="C163" s="592"/>
      <c r="D163" s="592"/>
      <c r="E163" s="592"/>
      <c r="F163" s="592"/>
      <c r="G163" s="592"/>
      <c r="H163" s="592"/>
    </row>
    <row r="164" spans="1:8" x14ac:dyDescent="0.2">
      <c r="A164" s="592"/>
      <c r="B164" s="592"/>
      <c r="C164" s="592"/>
      <c r="D164" s="592"/>
      <c r="E164" s="592"/>
      <c r="F164" s="592"/>
      <c r="G164" s="592"/>
      <c r="H164" s="592"/>
    </row>
    <row r="165" spans="1:8" x14ac:dyDescent="0.2">
      <c r="A165" s="592"/>
      <c r="B165" s="592"/>
      <c r="C165" s="592"/>
      <c r="D165" s="592"/>
      <c r="E165" s="592"/>
      <c r="F165" s="592"/>
      <c r="G165" s="592"/>
      <c r="H165" s="592"/>
    </row>
    <row r="166" spans="1:8" x14ac:dyDescent="0.2">
      <c r="A166" s="592"/>
      <c r="B166" s="592"/>
      <c r="C166" s="592"/>
      <c r="D166" s="592"/>
      <c r="E166" s="592"/>
      <c r="F166" s="592"/>
      <c r="G166" s="592"/>
      <c r="H166" s="592"/>
    </row>
    <row r="167" spans="1:8" x14ac:dyDescent="0.2">
      <c r="A167" s="592"/>
      <c r="B167" s="592"/>
      <c r="C167" s="592"/>
      <c r="D167" s="592"/>
      <c r="E167" s="592"/>
      <c r="F167" s="592"/>
      <c r="G167" s="592"/>
      <c r="H167" s="592"/>
    </row>
    <row r="168" spans="1:8" x14ac:dyDescent="0.2">
      <c r="A168" s="592"/>
      <c r="B168" s="592"/>
      <c r="C168" s="592"/>
      <c r="D168" s="592"/>
      <c r="E168" s="592"/>
      <c r="F168" s="592"/>
      <c r="G168" s="592"/>
      <c r="H168" s="592"/>
    </row>
    <row r="169" spans="1:8" x14ac:dyDescent="0.2">
      <c r="A169" s="592"/>
      <c r="B169" s="592"/>
      <c r="C169" s="592"/>
      <c r="D169" s="592"/>
      <c r="E169" s="592"/>
      <c r="F169" s="592"/>
      <c r="G169" s="592"/>
      <c r="H169" s="592"/>
    </row>
    <row r="170" spans="1:8" x14ac:dyDescent="0.2">
      <c r="A170" s="592"/>
      <c r="B170" s="592"/>
      <c r="C170" s="592"/>
      <c r="D170" s="592"/>
      <c r="E170" s="592"/>
      <c r="F170" s="592"/>
      <c r="G170" s="592"/>
      <c r="H170" s="592"/>
    </row>
    <row r="171" spans="1:8" x14ac:dyDescent="0.2">
      <c r="A171" s="592"/>
      <c r="B171" s="592"/>
      <c r="C171" s="592"/>
      <c r="D171" s="592"/>
      <c r="E171" s="592"/>
      <c r="F171" s="592"/>
      <c r="G171" s="592"/>
      <c r="H171" s="592"/>
    </row>
    <row r="172" spans="1:8" x14ac:dyDescent="0.2">
      <c r="A172" s="592"/>
      <c r="B172" s="592"/>
      <c r="C172" s="592"/>
      <c r="D172" s="592"/>
      <c r="E172" s="592"/>
      <c r="F172" s="592"/>
      <c r="G172" s="592"/>
      <c r="H172" s="592"/>
    </row>
    <row r="173" spans="1:8" x14ac:dyDescent="0.2">
      <c r="A173" s="592"/>
      <c r="B173" s="592"/>
      <c r="C173" s="592"/>
      <c r="D173" s="592"/>
      <c r="E173" s="592"/>
      <c r="F173" s="592"/>
      <c r="G173" s="592"/>
      <c r="H173" s="592"/>
    </row>
    <row r="174" spans="1:8" x14ac:dyDescent="0.2">
      <c r="A174" s="592"/>
      <c r="B174" s="592"/>
      <c r="C174" s="592"/>
      <c r="D174" s="592"/>
      <c r="E174" s="592"/>
      <c r="F174" s="592"/>
      <c r="G174" s="592"/>
      <c r="H174" s="592"/>
    </row>
    <row r="175" spans="1:8" x14ac:dyDescent="0.2">
      <c r="A175" s="592"/>
      <c r="B175" s="592"/>
      <c r="C175" s="592"/>
      <c r="D175" s="592"/>
      <c r="E175" s="592"/>
      <c r="F175" s="592"/>
      <c r="G175" s="592"/>
      <c r="H175" s="592"/>
    </row>
    <row r="176" spans="1:8" x14ac:dyDescent="0.2">
      <c r="A176" s="592"/>
      <c r="B176" s="592"/>
      <c r="C176" s="592"/>
      <c r="D176" s="592"/>
      <c r="E176" s="592"/>
      <c r="F176" s="592"/>
      <c r="G176" s="592"/>
      <c r="H176" s="592"/>
    </row>
    <row r="177" spans="1:8" x14ac:dyDescent="0.2">
      <c r="A177" s="592"/>
      <c r="B177" s="592"/>
      <c r="C177" s="592"/>
      <c r="D177" s="592"/>
      <c r="E177" s="592"/>
      <c r="F177" s="592"/>
      <c r="G177" s="592"/>
      <c r="H177" s="592"/>
    </row>
    <row r="178" spans="1:8" x14ac:dyDescent="0.2">
      <c r="A178" s="592"/>
      <c r="B178" s="592"/>
      <c r="C178" s="592"/>
      <c r="D178" s="592"/>
      <c r="E178" s="592"/>
      <c r="F178" s="592"/>
      <c r="G178" s="592"/>
      <c r="H178" s="592"/>
    </row>
    <row r="179" spans="1:8" x14ac:dyDescent="0.2">
      <c r="A179" s="592"/>
      <c r="B179" s="592"/>
      <c r="C179" s="592"/>
      <c r="D179" s="592"/>
      <c r="E179" s="592"/>
      <c r="F179" s="592"/>
      <c r="G179" s="592"/>
      <c r="H179" s="592"/>
    </row>
    <row r="180" spans="1:8" x14ac:dyDescent="0.2">
      <c r="A180" s="592"/>
      <c r="B180" s="592"/>
      <c r="C180" s="592"/>
      <c r="D180" s="592"/>
      <c r="E180" s="592"/>
      <c r="F180" s="592"/>
      <c r="G180" s="592"/>
      <c r="H180" s="592"/>
    </row>
    <row r="181" spans="1:8" x14ac:dyDescent="0.2">
      <c r="A181" s="592"/>
      <c r="B181" s="592"/>
      <c r="C181" s="592"/>
      <c r="D181" s="592"/>
      <c r="E181" s="592"/>
      <c r="F181" s="592"/>
      <c r="G181" s="592"/>
      <c r="H181" s="592"/>
    </row>
    <row r="182" spans="1:8" x14ac:dyDescent="0.2">
      <c r="A182" s="592"/>
      <c r="B182" s="592"/>
      <c r="C182" s="592"/>
      <c r="D182" s="592"/>
      <c r="E182" s="592"/>
      <c r="F182" s="592"/>
      <c r="G182" s="592"/>
      <c r="H182" s="592"/>
    </row>
    <row r="183" spans="1:8" x14ac:dyDescent="0.2">
      <c r="A183" s="592"/>
      <c r="B183" s="592"/>
      <c r="C183" s="592"/>
      <c r="D183" s="592"/>
      <c r="E183" s="592"/>
      <c r="F183" s="592"/>
      <c r="G183" s="592"/>
      <c r="H183" s="592"/>
    </row>
    <row r="184" spans="1:8" x14ac:dyDescent="0.2">
      <c r="A184" s="592"/>
      <c r="B184" s="592"/>
      <c r="C184" s="592"/>
      <c r="D184" s="592"/>
      <c r="E184" s="592"/>
      <c r="F184" s="592"/>
      <c r="G184" s="592"/>
      <c r="H184" s="592"/>
    </row>
    <row r="185" spans="1:8" x14ac:dyDescent="0.2">
      <c r="A185" s="592"/>
      <c r="B185" s="592"/>
      <c r="C185" s="592"/>
      <c r="D185" s="592"/>
      <c r="E185" s="592"/>
      <c r="F185" s="592"/>
      <c r="G185" s="592"/>
      <c r="H185" s="592"/>
    </row>
    <row r="186" spans="1:8" x14ac:dyDescent="0.2">
      <c r="A186" s="592"/>
      <c r="B186" s="592"/>
      <c r="C186" s="592"/>
      <c r="D186" s="592"/>
      <c r="E186" s="592"/>
      <c r="F186" s="592"/>
      <c r="G186" s="592"/>
      <c r="H186" s="592"/>
    </row>
    <row r="187" spans="1:8" x14ac:dyDescent="0.2">
      <c r="A187" s="592"/>
      <c r="B187" s="592"/>
      <c r="C187" s="592"/>
      <c r="D187" s="592"/>
      <c r="E187" s="592"/>
      <c r="F187" s="592"/>
      <c r="G187" s="592"/>
      <c r="H187" s="592"/>
    </row>
    <row r="188" spans="1:8" x14ac:dyDescent="0.2">
      <c r="A188" s="592"/>
      <c r="B188" s="592"/>
      <c r="C188" s="592"/>
      <c r="D188" s="592"/>
      <c r="E188" s="592"/>
      <c r="F188" s="592"/>
      <c r="G188" s="592"/>
      <c r="H188" s="592"/>
    </row>
    <row r="189" spans="1:8" x14ac:dyDescent="0.2">
      <c r="A189" s="592"/>
      <c r="B189" s="592"/>
      <c r="C189" s="592"/>
      <c r="D189" s="592"/>
      <c r="E189" s="592"/>
      <c r="F189" s="592"/>
      <c r="G189" s="592"/>
      <c r="H189" s="592"/>
    </row>
    <row r="190" spans="1:8" x14ac:dyDescent="0.2">
      <c r="A190" s="592"/>
      <c r="B190" s="592"/>
      <c r="C190" s="592"/>
      <c r="D190" s="592"/>
      <c r="E190" s="592"/>
      <c r="F190" s="592"/>
      <c r="G190" s="592"/>
      <c r="H190" s="592"/>
    </row>
    <row r="191" spans="1:8" x14ac:dyDescent="0.2">
      <c r="A191" s="592"/>
      <c r="B191" s="592"/>
      <c r="C191" s="592"/>
      <c r="D191" s="592"/>
      <c r="E191" s="592"/>
      <c r="F191" s="592"/>
      <c r="G191" s="592"/>
      <c r="H191" s="592"/>
    </row>
    <row r="192" spans="1:8" x14ac:dyDescent="0.2">
      <c r="A192" s="592"/>
      <c r="B192" s="592"/>
      <c r="C192" s="592"/>
      <c r="D192" s="592"/>
      <c r="E192" s="592"/>
      <c r="F192" s="592"/>
      <c r="G192" s="592"/>
      <c r="H192" s="592"/>
    </row>
    <row r="193" spans="1:8" x14ac:dyDescent="0.2">
      <c r="A193" s="592"/>
      <c r="B193" s="592"/>
      <c r="C193" s="592"/>
      <c r="D193" s="592"/>
      <c r="E193" s="592"/>
      <c r="F193" s="592"/>
      <c r="G193" s="592"/>
      <c r="H193" s="592"/>
    </row>
    <row r="194" spans="1:8" x14ac:dyDescent="0.2">
      <c r="A194" s="592"/>
      <c r="B194" s="592"/>
      <c r="C194" s="592"/>
      <c r="D194" s="592"/>
      <c r="E194" s="592"/>
      <c r="F194" s="592"/>
      <c r="G194" s="592"/>
      <c r="H194" s="592"/>
    </row>
    <row r="195" spans="1:8" x14ac:dyDescent="0.2">
      <c r="A195" s="592"/>
      <c r="B195" s="592"/>
      <c r="C195" s="592"/>
      <c r="D195" s="592"/>
      <c r="E195" s="592"/>
      <c r="F195" s="592"/>
      <c r="G195" s="592"/>
      <c r="H195" s="592"/>
    </row>
    <row r="196" spans="1:8" x14ac:dyDescent="0.2">
      <c r="A196" s="592"/>
      <c r="B196" s="592"/>
      <c r="C196" s="592"/>
      <c r="D196" s="592"/>
      <c r="E196" s="592"/>
      <c r="F196" s="592"/>
      <c r="G196" s="592"/>
      <c r="H196" s="592"/>
    </row>
    <row r="197" spans="1:8" x14ac:dyDescent="0.2">
      <c r="A197" s="592"/>
      <c r="B197" s="592"/>
      <c r="C197" s="592"/>
      <c r="D197" s="592"/>
      <c r="E197" s="592"/>
      <c r="F197" s="592"/>
      <c r="G197" s="592"/>
      <c r="H197" s="592"/>
    </row>
    <row r="198" spans="1:8" x14ac:dyDescent="0.2">
      <c r="A198" s="592"/>
      <c r="B198" s="592"/>
      <c r="C198" s="592"/>
      <c r="D198" s="592"/>
      <c r="E198" s="592"/>
      <c r="F198" s="592"/>
      <c r="G198" s="592"/>
      <c r="H198" s="592"/>
    </row>
    <row r="199" spans="1:8" x14ac:dyDescent="0.2">
      <c r="A199" s="592"/>
      <c r="B199" s="592"/>
      <c r="C199" s="592"/>
      <c r="D199" s="592"/>
      <c r="E199" s="592"/>
      <c r="F199" s="592"/>
      <c r="G199" s="592"/>
      <c r="H199" s="592"/>
    </row>
    <row r="200" spans="1:8" x14ac:dyDescent="0.2">
      <c r="A200" s="592"/>
      <c r="B200" s="592"/>
      <c r="C200" s="592"/>
      <c r="D200" s="592"/>
      <c r="E200" s="592"/>
      <c r="F200" s="592"/>
      <c r="G200" s="592"/>
      <c r="H200" s="592"/>
    </row>
    <row r="201" spans="1:8" x14ac:dyDescent="0.2">
      <c r="A201" s="592"/>
      <c r="B201" s="592"/>
      <c r="C201" s="592"/>
      <c r="D201" s="592"/>
      <c r="E201" s="592"/>
      <c r="F201" s="592"/>
      <c r="G201" s="592"/>
      <c r="H201" s="592"/>
    </row>
    <row r="202" spans="1:8" x14ac:dyDescent="0.2">
      <c r="A202" s="592"/>
      <c r="B202" s="592"/>
      <c r="C202" s="592"/>
      <c r="D202" s="592"/>
      <c r="E202" s="592"/>
      <c r="F202" s="592"/>
      <c r="G202" s="592"/>
      <c r="H202" s="592"/>
    </row>
    <row r="203" spans="1:8" x14ac:dyDescent="0.2">
      <c r="A203" s="592"/>
      <c r="B203" s="592"/>
      <c r="C203" s="592"/>
      <c r="D203" s="592"/>
      <c r="E203" s="592"/>
      <c r="F203" s="592"/>
      <c r="G203" s="592"/>
      <c r="H203" s="592"/>
    </row>
    <row r="204" spans="1:8" x14ac:dyDescent="0.2">
      <c r="A204" s="592"/>
      <c r="B204" s="592"/>
      <c r="C204" s="592"/>
      <c r="D204" s="592"/>
      <c r="E204" s="592"/>
      <c r="F204" s="592"/>
      <c r="G204" s="592"/>
      <c r="H204" s="592"/>
    </row>
    <row r="205" spans="1:8" x14ac:dyDescent="0.2">
      <c r="A205" s="592"/>
      <c r="B205" s="592"/>
      <c r="C205" s="592"/>
      <c r="D205" s="592"/>
      <c r="E205" s="592"/>
      <c r="F205" s="592"/>
      <c r="G205" s="592"/>
      <c r="H205" s="592"/>
    </row>
    <row r="206" spans="1:8" x14ac:dyDescent="0.2">
      <c r="A206" s="592"/>
      <c r="B206" s="592"/>
      <c r="C206" s="592"/>
      <c r="D206" s="592"/>
      <c r="E206" s="592"/>
      <c r="F206" s="592"/>
      <c r="G206" s="592"/>
      <c r="H206" s="592"/>
    </row>
    <row r="207" spans="1:8" x14ac:dyDescent="0.2">
      <c r="A207" s="592"/>
      <c r="B207" s="592"/>
      <c r="C207" s="592"/>
      <c r="D207" s="592"/>
      <c r="E207" s="592"/>
      <c r="F207" s="592"/>
      <c r="G207" s="592"/>
      <c r="H207" s="592"/>
    </row>
    <row r="208" spans="1:8" x14ac:dyDescent="0.2">
      <c r="A208" s="592"/>
      <c r="B208" s="592"/>
      <c r="C208" s="592"/>
      <c r="D208" s="592"/>
      <c r="E208" s="592"/>
      <c r="F208" s="592"/>
      <c r="G208" s="592"/>
      <c r="H208" s="592"/>
    </row>
    <row r="209" spans="1:8" x14ac:dyDescent="0.2">
      <c r="A209" s="592"/>
      <c r="B209" s="592"/>
      <c r="C209" s="592"/>
      <c r="D209" s="592"/>
      <c r="E209" s="592"/>
      <c r="F209" s="592"/>
      <c r="G209" s="592"/>
      <c r="H209" s="592"/>
    </row>
    <row r="210" spans="1:8" x14ac:dyDescent="0.2">
      <c r="A210" s="592"/>
      <c r="B210" s="592"/>
      <c r="C210" s="592"/>
      <c r="D210" s="592"/>
      <c r="E210" s="592"/>
      <c r="F210" s="592"/>
      <c r="G210" s="592"/>
      <c r="H210" s="592"/>
    </row>
    <row r="211" spans="1:8" x14ac:dyDescent="0.2">
      <c r="A211" s="592"/>
      <c r="B211" s="592"/>
      <c r="C211" s="592"/>
      <c r="D211" s="592"/>
      <c r="E211" s="592"/>
      <c r="F211" s="592"/>
      <c r="G211" s="592"/>
      <c r="H211" s="592"/>
    </row>
    <row r="212" spans="1:8" x14ac:dyDescent="0.2">
      <c r="A212" s="592"/>
      <c r="B212" s="592"/>
      <c r="C212" s="592"/>
      <c r="D212" s="592"/>
      <c r="E212" s="592"/>
      <c r="F212" s="592"/>
      <c r="G212" s="592"/>
      <c r="H212" s="592"/>
    </row>
    <row r="213" spans="1:8" x14ac:dyDescent="0.2">
      <c r="A213" s="592"/>
      <c r="B213" s="592"/>
      <c r="C213" s="592"/>
      <c r="D213" s="592"/>
      <c r="E213" s="592"/>
      <c r="F213" s="592"/>
      <c r="G213" s="592"/>
      <c r="H213" s="592"/>
    </row>
    <row r="214" spans="1:8" x14ac:dyDescent="0.2">
      <c r="A214" s="592"/>
      <c r="B214" s="592"/>
      <c r="C214" s="592"/>
      <c r="D214" s="592"/>
      <c r="E214" s="592"/>
      <c r="F214" s="592"/>
      <c r="G214" s="592"/>
      <c r="H214" s="592"/>
    </row>
    <row r="215" spans="1:8" x14ac:dyDescent="0.2">
      <c r="A215" s="592"/>
      <c r="B215" s="592"/>
      <c r="C215" s="592"/>
      <c r="D215" s="592"/>
      <c r="E215" s="592"/>
      <c r="F215" s="592"/>
      <c r="G215" s="592"/>
      <c r="H215" s="592"/>
    </row>
    <row r="216" spans="1:8" x14ac:dyDescent="0.2">
      <c r="A216" s="592"/>
      <c r="B216" s="592"/>
      <c r="C216" s="592"/>
      <c r="D216" s="592"/>
      <c r="E216" s="592"/>
      <c r="F216" s="592"/>
      <c r="G216" s="592"/>
      <c r="H216" s="592"/>
    </row>
    <row r="217" spans="1:8" x14ac:dyDescent="0.2">
      <c r="A217" s="592"/>
      <c r="B217" s="592"/>
      <c r="C217" s="592"/>
      <c r="D217" s="592"/>
      <c r="E217" s="592"/>
      <c r="F217" s="592"/>
      <c r="G217" s="592"/>
      <c r="H217" s="592"/>
    </row>
    <row r="218" spans="1:8" x14ac:dyDescent="0.2">
      <c r="A218" s="592"/>
      <c r="B218" s="592"/>
      <c r="C218" s="592"/>
      <c r="D218" s="592"/>
      <c r="E218" s="592"/>
      <c r="F218" s="592"/>
      <c r="G218" s="592"/>
      <c r="H218" s="592"/>
    </row>
    <row r="219" spans="1:8" x14ac:dyDescent="0.2">
      <c r="A219" s="592"/>
      <c r="B219" s="592"/>
      <c r="C219" s="592"/>
      <c r="D219" s="592"/>
      <c r="E219" s="592"/>
      <c r="F219" s="592"/>
      <c r="G219" s="592"/>
      <c r="H219" s="592"/>
    </row>
    <row r="220" spans="1:8" x14ac:dyDescent="0.2">
      <c r="A220" s="592"/>
      <c r="B220" s="592"/>
      <c r="C220" s="592"/>
      <c r="D220" s="592"/>
      <c r="E220" s="592"/>
      <c r="F220" s="592"/>
      <c r="G220" s="592"/>
      <c r="H220" s="592"/>
    </row>
    <row r="221" spans="1:8" x14ac:dyDescent="0.2">
      <c r="A221" s="592"/>
      <c r="B221" s="592"/>
      <c r="C221" s="592"/>
      <c r="D221" s="592"/>
      <c r="E221" s="592"/>
      <c r="F221" s="592"/>
      <c r="G221" s="592"/>
      <c r="H221" s="592"/>
    </row>
    <row r="222" spans="1:8" x14ac:dyDescent="0.2">
      <c r="A222" s="592"/>
      <c r="B222" s="592"/>
      <c r="C222" s="592"/>
      <c r="D222" s="592"/>
      <c r="E222" s="592"/>
      <c r="F222" s="592"/>
      <c r="G222" s="592"/>
      <c r="H222" s="592"/>
    </row>
    <row r="223" spans="1:8" x14ac:dyDescent="0.2">
      <c r="A223" s="592"/>
      <c r="B223" s="592"/>
      <c r="C223" s="592"/>
      <c r="D223" s="592"/>
      <c r="E223" s="592"/>
      <c r="F223" s="592"/>
      <c r="G223" s="592"/>
      <c r="H223" s="592"/>
    </row>
    <row r="224" spans="1:8" x14ac:dyDescent="0.2">
      <c r="A224" s="592"/>
      <c r="B224" s="592"/>
      <c r="C224" s="592"/>
      <c r="D224" s="592"/>
      <c r="E224" s="592"/>
      <c r="F224" s="592"/>
      <c r="G224" s="592"/>
      <c r="H224" s="592"/>
    </row>
    <row r="225" spans="1:8" x14ac:dyDescent="0.2">
      <c r="A225" s="592"/>
      <c r="B225" s="592"/>
      <c r="C225" s="592"/>
      <c r="D225" s="592"/>
      <c r="E225" s="592"/>
      <c r="F225" s="592"/>
      <c r="G225" s="592"/>
      <c r="H225" s="592"/>
    </row>
    <row r="226" spans="1:8" x14ac:dyDescent="0.2">
      <c r="A226" s="592"/>
      <c r="B226" s="592"/>
      <c r="C226" s="592"/>
      <c r="D226" s="592"/>
      <c r="E226" s="592"/>
      <c r="F226" s="592"/>
      <c r="G226" s="592"/>
      <c r="H226" s="592"/>
    </row>
    <row r="227" spans="1:8" x14ac:dyDescent="0.2">
      <c r="A227" s="592"/>
      <c r="B227" s="592"/>
      <c r="C227" s="592"/>
      <c r="D227" s="592"/>
      <c r="E227" s="592"/>
      <c r="F227" s="592"/>
      <c r="G227" s="592"/>
      <c r="H227" s="592"/>
    </row>
    <row r="228" spans="1:8" x14ac:dyDescent="0.2">
      <c r="A228" s="592"/>
      <c r="B228" s="592"/>
      <c r="C228" s="592"/>
      <c r="D228" s="592"/>
      <c r="E228" s="592"/>
      <c r="F228" s="592"/>
      <c r="G228" s="592"/>
      <c r="H228" s="592"/>
    </row>
    <row r="229" spans="1:8" x14ac:dyDescent="0.2">
      <c r="A229" s="592"/>
      <c r="B229" s="592"/>
      <c r="C229" s="592"/>
      <c r="D229" s="592"/>
      <c r="E229" s="592"/>
      <c r="F229" s="592"/>
      <c r="G229" s="592"/>
      <c r="H229" s="592"/>
    </row>
    <row r="230" spans="1:8" x14ac:dyDescent="0.2">
      <c r="A230" s="592"/>
      <c r="B230" s="592"/>
      <c r="C230" s="592"/>
      <c r="D230" s="592"/>
      <c r="E230" s="592"/>
      <c r="F230" s="592"/>
      <c r="G230" s="592"/>
      <c r="H230" s="592"/>
    </row>
    <row r="231" spans="1:8" x14ac:dyDescent="0.2">
      <c r="A231" s="592"/>
      <c r="B231" s="592"/>
      <c r="C231" s="592"/>
      <c r="D231" s="592"/>
      <c r="E231" s="592"/>
      <c r="F231" s="592"/>
      <c r="G231" s="592"/>
      <c r="H231" s="592"/>
    </row>
    <row r="232" spans="1:8" x14ac:dyDescent="0.2">
      <c r="A232" s="592"/>
      <c r="B232" s="592"/>
      <c r="C232" s="592"/>
      <c r="D232" s="592"/>
      <c r="E232" s="592"/>
      <c r="F232" s="592"/>
      <c r="G232" s="592"/>
      <c r="H232" s="592"/>
    </row>
    <row r="233" spans="1:8" x14ac:dyDescent="0.2">
      <c r="A233" s="592"/>
      <c r="B233" s="592"/>
      <c r="C233" s="592"/>
      <c r="D233" s="592"/>
      <c r="E233" s="592"/>
      <c r="F233" s="592"/>
      <c r="G233" s="592"/>
      <c r="H233" s="592"/>
    </row>
    <row r="234" spans="1:8" x14ac:dyDescent="0.2">
      <c r="A234" s="592"/>
      <c r="B234" s="592"/>
      <c r="C234" s="592"/>
      <c r="D234" s="592"/>
      <c r="E234" s="592"/>
      <c r="F234" s="592"/>
      <c r="G234" s="592"/>
      <c r="H234" s="592"/>
    </row>
    <row r="235" spans="1:8" x14ac:dyDescent="0.2">
      <c r="A235" s="592"/>
      <c r="B235" s="592"/>
      <c r="C235" s="592"/>
      <c r="D235" s="592"/>
      <c r="E235" s="592"/>
      <c r="F235" s="592"/>
      <c r="G235" s="592"/>
      <c r="H235" s="592"/>
    </row>
    <row r="236" spans="1:8" x14ac:dyDescent="0.2">
      <c r="A236" s="592"/>
      <c r="B236" s="592"/>
      <c r="C236" s="592"/>
      <c r="D236" s="592"/>
      <c r="E236" s="592"/>
      <c r="F236" s="592"/>
      <c r="G236" s="592"/>
      <c r="H236" s="592"/>
    </row>
    <row r="237" spans="1:8" x14ac:dyDescent="0.2">
      <c r="A237" s="592"/>
      <c r="B237" s="592"/>
      <c r="C237" s="592"/>
      <c r="D237" s="592"/>
      <c r="E237" s="592"/>
      <c r="F237" s="592"/>
      <c r="G237" s="592"/>
      <c r="H237" s="592"/>
    </row>
    <row r="238" spans="1:8" x14ac:dyDescent="0.2">
      <c r="A238" s="592"/>
      <c r="B238" s="592"/>
      <c r="C238" s="592"/>
      <c r="D238" s="592"/>
      <c r="E238" s="592"/>
      <c r="F238" s="592"/>
      <c r="G238" s="592"/>
      <c r="H238" s="592"/>
    </row>
    <row r="239" spans="1:8" x14ac:dyDescent="0.2">
      <c r="A239" s="592"/>
      <c r="B239" s="592"/>
      <c r="C239" s="592"/>
      <c r="D239" s="592"/>
      <c r="E239" s="592"/>
      <c r="F239" s="592"/>
      <c r="G239" s="592"/>
      <c r="H239" s="592"/>
    </row>
    <row r="240" spans="1:8" x14ac:dyDescent="0.2">
      <c r="A240" s="592"/>
      <c r="B240" s="592"/>
      <c r="C240" s="592"/>
      <c r="D240" s="592"/>
      <c r="E240" s="592"/>
      <c r="F240" s="592"/>
      <c r="G240" s="592"/>
      <c r="H240" s="592"/>
    </row>
    <row r="241" spans="1:8" x14ac:dyDescent="0.2">
      <c r="A241" s="592"/>
      <c r="B241" s="592"/>
      <c r="C241" s="592"/>
      <c r="D241" s="592"/>
      <c r="E241" s="592"/>
      <c r="F241" s="592"/>
      <c r="G241" s="592"/>
      <c r="H241" s="592"/>
    </row>
    <row r="242" spans="1:8" x14ac:dyDescent="0.2">
      <c r="A242" s="592"/>
      <c r="B242" s="592"/>
      <c r="C242" s="592"/>
      <c r="D242" s="592"/>
      <c r="E242" s="592"/>
      <c r="F242" s="592"/>
      <c r="G242" s="592"/>
      <c r="H242" s="592"/>
    </row>
    <row r="243" spans="1:8" x14ac:dyDescent="0.2">
      <c r="A243" s="592"/>
      <c r="B243" s="592"/>
      <c r="C243" s="592"/>
      <c r="D243" s="592"/>
      <c r="E243" s="592"/>
      <c r="F243" s="592"/>
      <c r="G243" s="592"/>
      <c r="H243" s="592"/>
    </row>
    <row r="244" spans="1:8" x14ac:dyDescent="0.2">
      <c r="A244" s="592"/>
      <c r="B244" s="592"/>
      <c r="C244" s="592"/>
      <c r="D244" s="592"/>
      <c r="E244" s="592"/>
      <c r="F244" s="592"/>
      <c r="G244" s="592"/>
      <c r="H244" s="592"/>
    </row>
    <row r="245" spans="1:8" x14ac:dyDescent="0.2">
      <c r="A245" s="592"/>
      <c r="B245" s="592"/>
      <c r="C245" s="592"/>
      <c r="D245" s="592"/>
      <c r="E245" s="592"/>
      <c r="F245" s="592"/>
      <c r="G245" s="592"/>
      <c r="H245" s="592"/>
    </row>
    <row r="246" spans="1:8" x14ac:dyDescent="0.2">
      <c r="A246" s="592"/>
      <c r="B246" s="592"/>
      <c r="C246" s="592"/>
      <c r="D246" s="592"/>
      <c r="E246" s="592"/>
      <c r="F246" s="592"/>
      <c r="G246" s="592"/>
      <c r="H246" s="592"/>
    </row>
    <row r="247" spans="1:8" x14ac:dyDescent="0.2">
      <c r="A247" s="592"/>
      <c r="B247" s="592"/>
      <c r="C247" s="592"/>
      <c r="D247" s="592"/>
      <c r="E247" s="592"/>
      <c r="F247" s="592"/>
      <c r="G247" s="592"/>
      <c r="H247" s="592"/>
    </row>
    <row r="248" spans="1:8" x14ac:dyDescent="0.2">
      <c r="A248" s="592"/>
      <c r="B248" s="592"/>
      <c r="C248" s="592"/>
      <c r="D248" s="592"/>
      <c r="E248" s="592"/>
      <c r="F248" s="592"/>
      <c r="G248" s="592"/>
      <c r="H248" s="592"/>
    </row>
    <row r="249" spans="1:8" x14ac:dyDescent="0.2">
      <c r="A249" s="592"/>
      <c r="B249" s="592"/>
      <c r="C249" s="592"/>
      <c r="D249" s="592"/>
      <c r="E249" s="592"/>
      <c r="F249" s="592"/>
      <c r="G249" s="592"/>
      <c r="H249" s="592"/>
    </row>
    <row r="250" spans="1:8" x14ac:dyDescent="0.2">
      <c r="A250" s="592"/>
      <c r="B250" s="592"/>
      <c r="C250" s="592"/>
      <c r="D250" s="592"/>
      <c r="E250" s="592"/>
      <c r="F250" s="592"/>
      <c r="G250" s="592"/>
      <c r="H250" s="592"/>
    </row>
    <row r="251" spans="1:8" x14ac:dyDescent="0.2">
      <c r="A251" s="592"/>
      <c r="B251" s="592"/>
      <c r="C251" s="592"/>
      <c r="D251" s="592"/>
      <c r="E251" s="592"/>
      <c r="F251" s="592"/>
      <c r="G251" s="592"/>
      <c r="H251" s="592"/>
    </row>
    <row r="252" spans="1:8" x14ac:dyDescent="0.2">
      <c r="A252" s="592"/>
      <c r="B252" s="592"/>
      <c r="C252" s="592"/>
      <c r="D252" s="592"/>
      <c r="E252" s="592"/>
      <c r="F252" s="592"/>
      <c r="G252" s="592"/>
      <c r="H252" s="592"/>
    </row>
    <row r="253" spans="1:8" x14ac:dyDescent="0.2">
      <c r="A253" s="592"/>
      <c r="B253" s="592"/>
      <c r="C253" s="592"/>
      <c r="D253" s="592"/>
      <c r="E253" s="592"/>
      <c r="F253" s="592"/>
      <c r="G253" s="592"/>
      <c r="H253" s="592"/>
    </row>
    <row r="254" spans="1:8" x14ac:dyDescent="0.2">
      <c r="A254" s="592"/>
      <c r="B254" s="592"/>
      <c r="C254" s="592"/>
      <c r="D254" s="592"/>
      <c r="E254" s="592"/>
      <c r="F254" s="592"/>
      <c r="G254" s="592"/>
      <c r="H254" s="592"/>
    </row>
    <row r="255" spans="1:8" x14ac:dyDescent="0.2">
      <c r="A255" s="592"/>
      <c r="B255" s="592"/>
      <c r="C255" s="592"/>
      <c r="D255" s="592"/>
      <c r="E255" s="592"/>
      <c r="F255" s="592"/>
      <c r="G255" s="592"/>
      <c r="H255" s="592"/>
    </row>
    <row r="256" spans="1:8" x14ac:dyDescent="0.2">
      <c r="A256" s="592"/>
      <c r="B256" s="592"/>
      <c r="C256" s="592"/>
      <c r="D256" s="592"/>
      <c r="E256" s="592"/>
      <c r="F256" s="592"/>
      <c r="G256" s="592"/>
      <c r="H256" s="592"/>
    </row>
    <row r="257" spans="1:8" x14ac:dyDescent="0.2">
      <c r="A257" s="592"/>
      <c r="B257" s="592"/>
      <c r="C257" s="592"/>
      <c r="D257" s="592"/>
      <c r="E257" s="592"/>
      <c r="F257" s="592"/>
      <c r="G257" s="592"/>
      <c r="H257" s="592"/>
    </row>
    <row r="258" spans="1:8" x14ac:dyDescent="0.2">
      <c r="A258" s="592"/>
      <c r="B258" s="592"/>
      <c r="C258" s="592"/>
      <c r="D258" s="592"/>
      <c r="E258" s="592"/>
      <c r="F258" s="592"/>
      <c r="G258" s="592"/>
      <c r="H258" s="592"/>
    </row>
    <row r="259" spans="1:8" x14ac:dyDescent="0.2">
      <c r="A259" s="592"/>
      <c r="B259" s="592"/>
      <c r="C259" s="592"/>
      <c r="D259" s="592"/>
      <c r="E259" s="592"/>
      <c r="F259" s="592"/>
      <c r="G259" s="592"/>
      <c r="H259" s="592"/>
    </row>
    <row r="260" spans="1:8" x14ac:dyDescent="0.2">
      <c r="A260" s="592"/>
      <c r="B260" s="592"/>
      <c r="C260" s="592"/>
      <c r="D260" s="592"/>
      <c r="E260" s="592"/>
      <c r="F260" s="592"/>
      <c r="G260" s="592"/>
      <c r="H260" s="592"/>
    </row>
    <row r="261" spans="1:8" x14ac:dyDescent="0.2">
      <c r="A261" s="592"/>
      <c r="B261" s="592"/>
      <c r="C261" s="592"/>
      <c r="D261" s="592"/>
      <c r="E261" s="592"/>
      <c r="F261" s="592"/>
      <c r="G261" s="592"/>
      <c r="H261" s="592"/>
    </row>
    <row r="262" spans="1:8" x14ac:dyDescent="0.2">
      <c r="A262" s="592"/>
      <c r="B262" s="592"/>
      <c r="C262" s="592"/>
      <c r="D262" s="592"/>
      <c r="E262" s="592"/>
      <c r="F262" s="592"/>
      <c r="G262" s="592"/>
      <c r="H262" s="592"/>
    </row>
    <row r="263" spans="1:8" x14ac:dyDescent="0.2">
      <c r="A263" s="592"/>
      <c r="B263" s="592"/>
      <c r="C263" s="592"/>
      <c r="D263" s="592"/>
      <c r="E263" s="592"/>
      <c r="F263" s="592"/>
      <c r="G263" s="592"/>
      <c r="H263" s="592"/>
    </row>
    <row r="264" spans="1:8" x14ac:dyDescent="0.2">
      <c r="A264" s="592"/>
      <c r="B264" s="592"/>
      <c r="C264" s="592"/>
      <c r="D264" s="592"/>
      <c r="E264" s="592"/>
      <c r="F264" s="592"/>
      <c r="G264" s="592"/>
      <c r="H264" s="592"/>
    </row>
    <row r="265" spans="1:8" x14ac:dyDescent="0.2">
      <c r="A265" s="592"/>
      <c r="B265" s="592"/>
      <c r="C265" s="592"/>
      <c r="D265" s="592"/>
      <c r="E265" s="592"/>
      <c r="F265" s="592"/>
      <c r="G265" s="592"/>
      <c r="H265" s="592"/>
    </row>
    <row r="266" spans="1:8" x14ac:dyDescent="0.2">
      <c r="A266" s="592"/>
      <c r="B266" s="592"/>
      <c r="C266" s="592"/>
      <c r="D266" s="592"/>
      <c r="E266" s="592"/>
      <c r="F266" s="592"/>
      <c r="G266" s="592"/>
      <c r="H266" s="592"/>
    </row>
    <row r="267" spans="1:8" x14ac:dyDescent="0.2">
      <c r="A267" s="592"/>
      <c r="B267" s="592"/>
      <c r="C267" s="592"/>
      <c r="D267" s="592"/>
      <c r="E267" s="592"/>
      <c r="F267" s="592"/>
      <c r="G267" s="592"/>
      <c r="H267" s="592"/>
    </row>
    <row r="268" spans="1:8" x14ac:dyDescent="0.2">
      <c r="A268" s="592"/>
      <c r="B268" s="592"/>
      <c r="C268" s="592"/>
      <c r="D268" s="592"/>
      <c r="E268" s="592"/>
      <c r="F268" s="592"/>
      <c r="G268" s="592"/>
      <c r="H268" s="592"/>
    </row>
    <row r="269" spans="1:8" x14ac:dyDescent="0.2">
      <c r="A269" s="592"/>
      <c r="B269" s="592"/>
      <c r="C269" s="592"/>
      <c r="D269" s="592"/>
      <c r="E269" s="592"/>
      <c r="F269" s="592"/>
      <c r="G269" s="592"/>
      <c r="H269" s="592"/>
    </row>
    <row r="270" spans="1:8" x14ac:dyDescent="0.2">
      <c r="A270" s="592"/>
      <c r="B270" s="592"/>
      <c r="C270" s="592"/>
      <c r="D270" s="592"/>
      <c r="E270" s="592"/>
      <c r="F270" s="592"/>
      <c r="G270" s="592"/>
      <c r="H270" s="592"/>
    </row>
    <row r="271" spans="1:8" x14ac:dyDescent="0.2">
      <c r="A271" s="592"/>
      <c r="B271" s="592"/>
      <c r="C271" s="592"/>
      <c r="D271" s="592"/>
      <c r="E271" s="592"/>
      <c r="F271" s="592"/>
      <c r="G271" s="592"/>
      <c r="H271" s="592"/>
    </row>
    <row r="272" spans="1:8" x14ac:dyDescent="0.2">
      <c r="A272" s="592"/>
      <c r="B272" s="592"/>
      <c r="C272" s="592"/>
      <c r="D272" s="592"/>
      <c r="E272" s="592"/>
      <c r="F272" s="592"/>
      <c r="G272" s="592"/>
      <c r="H272" s="592"/>
    </row>
    <row r="273" spans="1:8" x14ac:dyDescent="0.2">
      <c r="A273" s="592"/>
      <c r="B273" s="592"/>
      <c r="C273" s="592"/>
      <c r="D273" s="592"/>
      <c r="E273" s="592"/>
      <c r="F273" s="592"/>
      <c r="G273" s="592"/>
      <c r="H273" s="592"/>
    </row>
    <row r="274" spans="1:8" x14ac:dyDescent="0.2">
      <c r="A274" s="592"/>
      <c r="B274" s="592"/>
      <c r="C274" s="592"/>
      <c r="D274" s="592"/>
      <c r="E274" s="592"/>
      <c r="F274" s="592"/>
      <c r="G274" s="592"/>
      <c r="H274" s="592"/>
    </row>
    <row r="275" spans="1:8" x14ac:dyDescent="0.2">
      <c r="A275" s="592"/>
      <c r="B275" s="592"/>
      <c r="C275" s="592"/>
      <c r="D275" s="592"/>
      <c r="E275" s="592"/>
      <c r="F275" s="592"/>
      <c r="G275" s="592"/>
      <c r="H275" s="592"/>
    </row>
    <row r="276" spans="1:8" x14ac:dyDescent="0.2">
      <c r="A276" s="592"/>
      <c r="B276" s="592"/>
      <c r="C276" s="592"/>
      <c r="D276" s="592"/>
      <c r="E276" s="592"/>
      <c r="F276" s="592"/>
      <c r="G276" s="592"/>
      <c r="H276" s="592"/>
    </row>
    <row r="277" spans="1:8" x14ac:dyDescent="0.2">
      <c r="A277" s="592"/>
      <c r="B277" s="592"/>
      <c r="C277" s="592"/>
      <c r="D277" s="592"/>
      <c r="E277" s="592"/>
      <c r="F277" s="592"/>
      <c r="G277" s="592"/>
      <c r="H277" s="592"/>
    </row>
    <row r="278" spans="1:8" x14ac:dyDescent="0.2">
      <c r="A278" s="592"/>
      <c r="B278" s="592"/>
      <c r="C278" s="592"/>
      <c r="D278" s="592"/>
      <c r="E278" s="592"/>
      <c r="F278" s="592"/>
      <c r="G278" s="592"/>
      <c r="H278" s="592"/>
    </row>
    <row r="279" spans="1:8" x14ac:dyDescent="0.2">
      <c r="A279" s="592"/>
      <c r="B279" s="592"/>
      <c r="C279" s="592"/>
      <c r="D279" s="592"/>
      <c r="E279" s="592"/>
      <c r="F279" s="592"/>
      <c r="G279" s="592"/>
      <c r="H279" s="592"/>
    </row>
    <row r="280" spans="1:8" x14ac:dyDescent="0.2">
      <c r="A280" s="592"/>
      <c r="B280" s="592"/>
      <c r="C280" s="592"/>
      <c r="D280" s="592"/>
      <c r="E280" s="592"/>
      <c r="F280" s="592"/>
      <c r="G280" s="592"/>
      <c r="H280" s="592"/>
    </row>
    <row r="281" spans="1:8" x14ac:dyDescent="0.2">
      <c r="A281" s="592"/>
      <c r="B281" s="592"/>
      <c r="C281" s="592"/>
      <c r="D281" s="592"/>
      <c r="E281" s="592"/>
      <c r="F281" s="592"/>
      <c r="G281" s="592"/>
      <c r="H281" s="592"/>
    </row>
    <row r="282" spans="1:8" x14ac:dyDescent="0.2">
      <c r="A282" s="592"/>
      <c r="B282" s="592"/>
      <c r="C282" s="592"/>
      <c r="D282" s="592"/>
      <c r="E282" s="592"/>
      <c r="F282" s="592"/>
      <c r="G282" s="592"/>
      <c r="H282" s="592"/>
    </row>
    <row r="283" spans="1:8" x14ac:dyDescent="0.2">
      <c r="A283" s="592"/>
      <c r="B283" s="592"/>
      <c r="C283" s="592"/>
      <c r="D283" s="592"/>
      <c r="E283" s="592"/>
      <c r="F283" s="592"/>
      <c r="G283" s="592"/>
      <c r="H283" s="592"/>
    </row>
    <row r="284" spans="1:8" x14ac:dyDescent="0.2">
      <c r="A284" s="592"/>
      <c r="B284" s="592"/>
      <c r="C284" s="592"/>
      <c r="D284" s="592"/>
      <c r="E284" s="592"/>
      <c r="F284" s="592"/>
      <c r="G284" s="592"/>
      <c r="H284" s="592"/>
    </row>
    <row r="285" spans="1:8" x14ac:dyDescent="0.2">
      <c r="A285" s="592"/>
      <c r="B285" s="592"/>
      <c r="C285" s="592"/>
      <c r="D285" s="592"/>
      <c r="E285" s="592"/>
      <c r="F285" s="592"/>
      <c r="G285" s="592"/>
      <c r="H285" s="592"/>
    </row>
    <row r="286" spans="1:8" x14ac:dyDescent="0.2">
      <c r="A286" s="592"/>
      <c r="B286" s="592"/>
      <c r="C286" s="592"/>
      <c r="D286" s="592"/>
      <c r="E286" s="592"/>
      <c r="F286" s="592"/>
      <c r="G286" s="592"/>
      <c r="H286" s="592"/>
    </row>
    <row r="287" spans="1:8" x14ac:dyDescent="0.2">
      <c r="A287" s="592"/>
      <c r="B287" s="592"/>
      <c r="C287" s="592"/>
      <c r="D287" s="592"/>
      <c r="E287" s="592"/>
      <c r="F287" s="592"/>
      <c r="G287" s="592"/>
      <c r="H287" s="592"/>
    </row>
    <row r="288" spans="1:8" x14ac:dyDescent="0.2">
      <c r="A288" s="592"/>
      <c r="B288" s="592"/>
      <c r="C288" s="592"/>
      <c r="D288" s="592"/>
      <c r="E288" s="592"/>
      <c r="F288" s="592"/>
      <c r="G288" s="592"/>
      <c r="H288" s="592"/>
    </row>
    <row r="289" spans="1:8" x14ac:dyDescent="0.2">
      <c r="A289" s="592"/>
      <c r="B289" s="592"/>
      <c r="C289" s="592"/>
      <c r="D289" s="592"/>
      <c r="E289" s="592"/>
      <c r="F289" s="592"/>
      <c r="G289" s="592"/>
      <c r="H289" s="592"/>
    </row>
    <row r="290" spans="1:8" x14ac:dyDescent="0.2">
      <c r="A290" s="592"/>
      <c r="B290" s="592"/>
      <c r="C290" s="592"/>
      <c r="D290" s="592"/>
      <c r="E290" s="592"/>
      <c r="F290" s="592"/>
      <c r="G290" s="592"/>
      <c r="H290" s="592"/>
    </row>
    <row r="291" spans="1:8" x14ac:dyDescent="0.2">
      <c r="A291" s="592"/>
      <c r="B291" s="592"/>
      <c r="C291" s="592"/>
      <c r="D291" s="592"/>
      <c r="E291" s="592"/>
      <c r="F291" s="592"/>
      <c r="G291" s="592"/>
      <c r="H291" s="592"/>
    </row>
    <row r="292" spans="1:8" x14ac:dyDescent="0.2">
      <c r="A292" s="592"/>
      <c r="B292" s="592"/>
      <c r="C292" s="592"/>
      <c r="D292" s="592"/>
      <c r="E292" s="592"/>
      <c r="F292" s="592"/>
      <c r="G292" s="592"/>
      <c r="H292" s="592"/>
    </row>
    <row r="293" spans="1:8" x14ac:dyDescent="0.2">
      <c r="A293" s="592"/>
      <c r="B293" s="592"/>
      <c r="C293" s="592"/>
      <c r="D293" s="592"/>
      <c r="E293" s="592"/>
      <c r="F293" s="592"/>
      <c r="G293" s="592"/>
      <c r="H293" s="592"/>
    </row>
    <row r="294" spans="1:8" x14ac:dyDescent="0.2">
      <c r="A294" s="592"/>
      <c r="B294" s="592"/>
      <c r="C294" s="592"/>
      <c r="D294" s="592"/>
      <c r="E294" s="592"/>
      <c r="F294" s="592"/>
      <c r="G294" s="592"/>
      <c r="H294" s="592"/>
    </row>
    <row r="295" spans="1:8" x14ac:dyDescent="0.2">
      <c r="A295" s="592"/>
      <c r="B295" s="592"/>
      <c r="C295" s="592"/>
      <c r="D295" s="592"/>
      <c r="E295" s="592"/>
      <c r="F295" s="592"/>
      <c r="G295" s="592"/>
      <c r="H295" s="592"/>
    </row>
    <row r="296" spans="1:8" x14ac:dyDescent="0.2">
      <c r="A296" s="592"/>
      <c r="B296" s="592"/>
      <c r="C296" s="592"/>
      <c r="D296" s="592"/>
      <c r="E296" s="592"/>
      <c r="F296" s="592"/>
      <c r="G296" s="592"/>
      <c r="H296" s="592"/>
    </row>
    <row r="297" spans="1:8" x14ac:dyDescent="0.2">
      <c r="A297" s="592"/>
      <c r="B297" s="592"/>
      <c r="C297" s="592"/>
      <c r="D297" s="592"/>
      <c r="E297" s="592"/>
      <c r="F297" s="592"/>
      <c r="G297" s="592"/>
      <c r="H297" s="592"/>
    </row>
    <row r="298" spans="1:8" x14ac:dyDescent="0.2">
      <c r="A298" s="592"/>
      <c r="B298" s="592"/>
      <c r="C298" s="592"/>
      <c r="D298" s="592"/>
      <c r="E298" s="592"/>
      <c r="F298" s="592"/>
      <c r="G298" s="592"/>
      <c r="H298" s="592"/>
    </row>
    <row r="299" spans="1:8" x14ac:dyDescent="0.2">
      <c r="A299" s="592"/>
      <c r="B299" s="592"/>
      <c r="C299" s="592"/>
      <c r="D299" s="592"/>
      <c r="E299" s="592"/>
      <c r="F299" s="592"/>
      <c r="G299" s="592"/>
      <c r="H299" s="592"/>
    </row>
    <row r="300" spans="1:8" x14ac:dyDescent="0.2">
      <c r="A300" s="592"/>
      <c r="B300" s="592"/>
      <c r="C300" s="592"/>
      <c r="D300" s="592"/>
      <c r="E300" s="592"/>
      <c r="F300" s="592"/>
      <c r="G300" s="592"/>
      <c r="H300" s="592"/>
    </row>
    <row r="301" spans="1:8" x14ac:dyDescent="0.2">
      <c r="A301" s="592"/>
      <c r="B301" s="592"/>
      <c r="C301" s="592"/>
      <c r="D301" s="592"/>
      <c r="E301" s="592"/>
      <c r="F301" s="592"/>
      <c r="G301" s="592"/>
      <c r="H301" s="592"/>
    </row>
    <row r="302" spans="1:8" x14ac:dyDescent="0.2">
      <c r="A302" s="592"/>
      <c r="B302" s="592"/>
      <c r="C302" s="592"/>
      <c r="D302" s="592"/>
      <c r="E302" s="592"/>
      <c r="F302" s="592"/>
      <c r="G302" s="592"/>
      <c r="H302" s="592"/>
    </row>
    <row r="303" spans="1:8" x14ac:dyDescent="0.2">
      <c r="A303" s="592"/>
      <c r="B303" s="592"/>
      <c r="C303" s="592"/>
      <c r="D303" s="592"/>
      <c r="E303" s="592"/>
      <c r="F303" s="592"/>
      <c r="G303" s="592"/>
      <c r="H303" s="592"/>
    </row>
    <row r="304" spans="1:8" x14ac:dyDescent="0.2">
      <c r="A304" s="592"/>
      <c r="B304" s="592"/>
      <c r="C304" s="592"/>
      <c r="D304" s="592"/>
      <c r="E304" s="592"/>
      <c r="F304" s="592"/>
      <c r="G304" s="592"/>
      <c r="H304" s="592"/>
    </row>
    <row r="305" spans="1:8" x14ac:dyDescent="0.2">
      <c r="A305" s="592"/>
      <c r="B305" s="592"/>
      <c r="C305" s="592"/>
      <c r="D305" s="592"/>
      <c r="E305" s="592"/>
      <c r="F305" s="592"/>
      <c r="G305" s="592"/>
      <c r="H305" s="592"/>
    </row>
    <row r="306" spans="1:8" x14ac:dyDescent="0.2">
      <c r="A306" s="592"/>
      <c r="B306" s="592"/>
      <c r="C306" s="592"/>
      <c r="D306" s="592"/>
      <c r="E306" s="592"/>
      <c r="F306" s="592"/>
      <c r="G306" s="592"/>
      <c r="H306" s="592"/>
    </row>
    <row r="307" spans="1:8" x14ac:dyDescent="0.2">
      <c r="A307" s="592"/>
      <c r="B307" s="592"/>
      <c r="C307" s="592"/>
      <c r="D307" s="592"/>
      <c r="E307" s="592"/>
      <c r="F307" s="592"/>
      <c r="G307" s="592"/>
      <c r="H307" s="592"/>
    </row>
    <row r="308" spans="1:8" x14ac:dyDescent="0.2">
      <c r="A308" s="592"/>
      <c r="B308" s="592"/>
      <c r="C308" s="592"/>
      <c r="D308" s="592"/>
      <c r="E308" s="592"/>
      <c r="F308" s="592"/>
      <c r="G308" s="592"/>
      <c r="H308" s="592"/>
    </row>
    <row r="309" spans="1:8" x14ac:dyDescent="0.2">
      <c r="A309" s="592"/>
      <c r="B309" s="592"/>
      <c r="C309" s="592"/>
      <c r="D309" s="592"/>
      <c r="E309" s="592"/>
      <c r="F309" s="592"/>
      <c r="G309" s="592"/>
      <c r="H309" s="592"/>
    </row>
    <row r="310" spans="1:8" x14ac:dyDescent="0.2">
      <c r="A310" s="592"/>
      <c r="B310" s="592"/>
      <c r="C310" s="592"/>
      <c r="D310" s="592"/>
      <c r="E310" s="592"/>
      <c r="F310" s="592"/>
      <c r="G310" s="592"/>
      <c r="H310" s="592"/>
    </row>
    <row r="311" spans="1:8" x14ac:dyDescent="0.2">
      <c r="A311" s="592"/>
      <c r="B311" s="592"/>
      <c r="C311" s="592"/>
      <c r="D311" s="592"/>
      <c r="E311" s="592"/>
      <c r="F311" s="592"/>
      <c r="G311" s="592"/>
      <c r="H311" s="592"/>
    </row>
    <row r="312" spans="1:8" x14ac:dyDescent="0.2">
      <c r="A312" s="592"/>
      <c r="B312" s="592"/>
      <c r="C312" s="592"/>
      <c r="D312" s="592"/>
      <c r="E312" s="592"/>
      <c r="F312" s="592"/>
      <c r="G312" s="592"/>
      <c r="H312" s="592"/>
    </row>
    <row r="313" spans="1:8" x14ac:dyDescent="0.2">
      <c r="A313" s="592"/>
      <c r="B313" s="592"/>
      <c r="C313" s="592"/>
      <c r="D313" s="592"/>
      <c r="E313" s="592"/>
      <c r="F313" s="592"/>
      <c r="G313" s="592"/>
      <c r="H313" s="592"/>
    </row>
    <row r="314" spans="1:8" x14ac:dyDescent="0.2">
      <c r="A314" s="592"/>
      <c r="B314" s="592"/>
      <c r="C314" s="592"/>
      <c r="D314" s="592"/>
      <c r="E314" s="592"/>
      <c r="F314" s="592"/>
      <c r="G314" s="592"/>
      <c r="H314" s="592"/>
    </row>
    <row r="315" spans="1:8" x14ac:dyDescent="0.2">
      <c r="A315" s="592"/>
      <c r="B315" s="592"/>
      <c r="C315" s="592"/>
      <c r="D315" s="592"/>
      <c r="E315" s="592"/>
      <c r="F315" s="592"/>
      <c r="G315" s="592"/>
      <c r="H315" s="592"/>
    </row>
    <row r="316" spans="1:8" x14ac:dyDescent="0.2">
      <c r="A316" s="592"/>
      <c r="B316" s="592"/>
      <c r="C316" s="592"/>
      <c r="D316" s="592"/>
      <c r="E316" s="592"/>
      <c r="F316" s="592"/>
      <c r="G316" s="592"/>
      <c r="H316" s="592"/>
    </row>
    <row r="317" spans="1:8" x14ac:dyDescent="0.2">
      <c r="A317" s="592"/>
      <c r="B317" s="592"/>
      <c r="C317" s="592"/>
      <c r="D317" s="592"/>
      <c r="E317" s="592"/>
      <c r="F317" s="592"/>
      <c r="G317" s="592"/>
      <c r="H317" s="592"/>
    </row>
    <row r="318" spans="1:8" x14ac:dyDescent="0.2">
      <c r="A318" s="592"/>
      <c r="B318" s="592"/>
      <c r="C318" s="592"/>
      <c r="D318" s="592"/>
      <c r="E318" s="592"/>
      <c r="F318" s="592"/>
      <c r="G318" s="592"/>
      <c r="H318" s="592"/>
    </row>
    <row r="319" spans="1:8" x14ac:dyDescent="0.2">
      <c r="A319" s="592"/>
      <c r="B319" s="592"/>
      <c r="C319" s="592"/>
      <c r="D319" s="592"/>
      <c r="E319" s="592"/>
      <c r="F319" s="592"/>
      <c r="G319" s="592"/>
      <c r="H319" s="592"/>
    </row>
    <row r="320" spans="1:8" x14ac:dyDescent="0.2">
      <c r="A320" s="592"/>
      <c r="B320" s="592"/>
      <c r="C320" s="592"/>
      <c r="D320" s="592"/>
      <c r="E320" s="592"/>
      <c r="F320" s="592"/>
      <c r="G320" s="592"/>
      <c r="H320" s="592"/>
    </row>
    <row r="321" spans="1:8" x14ac:dyDescent="0.2">
      <c r="A321" s="592"/>
      <c r="B321" s="592"/>
      <c r="C321" s="592"/>
      <c r="D321" s="592"/>
      <c r="E321" s="592"/>
      <c r="F321" s="592"/>
      <c r="G321" s="592"/>
      <c r="H321" s="592"/>
    </row>
    <row r="322" spans="1:8" x14ac:dyDescent="0.2">
      <c r="A322" s="592"/>
      <c r="B322" s="592"/>
      <c r="C322" s="592"/>
      <c r="D322" s="592"/>
      <c r="E322" s="592"/>
      <c r="F322" s="592"/>
      <c r="G322" s="592"/>
      <c r="H322" s="592"/>
    </row>
    <row r="323" spans="1:8" x14ac:dyDescent="0.2">
      <c r="A323" s="592"/>
      <c r="B323" s="592"/>
      <c r="C323" s="592"/>
      <c r="D323" s="592"/>
      <c r="E323" s="592"/>
      <c r="F323" s="592"/>
      <c r="G323" s="592"/>
      <c r="H323" s="592"/>
    </row>
    <row r="324" spans="1:8" x14ac:dyDescent="0.2">
      <c r="A324" s="592"/>
      <c r="B324" s="592"/>
      <c r="C324" s="592"/>
      <c r="D324" s="592"/>
      <c r="E324" s="592"/>
      <c r="F324" s="592"/>
      <c r="G324" s="592"/>
      <c r="H324" s="592"/>
    </row>
    <row r="325" spans="1:8" x14ac:dyDescent="0.2">
      <c r="A325" s="592"/>
      <c r="B325" s="592"/>
      <c r="C325" s="592"/>
      <c r="D325" s="592"/>
      <c r="E325" s="592"/>
      <c r="F325" s="592"/>
      <c r="G325" s="592"/>
      <c r="H325" s="592"/>
    </row>
    <row r="326" spans="1:8" x14ac:dyDescent="0.2">
      <c r="A326" s="592"/>
      <c r="B326" s="592"/>
      <c r="C326" s="592"/>
      <c r="D326" s="592"/>
      <c r="E326" s="592"/>
      <c r="F326" s="592"/>
      <c r="G326" s="592"/>
      <c r="H326" s="592"/>
    </row>
    <row r="327" spans="1:8" x14ac:dyDescent="0.2">
      <c r="A327" s="592"/>
      <c r="B327" s="592"/>
      <c r="C327" s="592"/>
      <c r="D327" s="592"/>
      <c r="E327" s="592"/>
      <c r="F327" s="592"/>
      <c r="G327" s="592"/>
      <c r="H327" s="592"/>
    </row>
    <row r="328" spans="1:8" x14ac:dyDescent="0.2">
      <c r="A328" s="592"/>
      <c r="B328" s="592"/>
      <c r="C328" s="592"/>
      <c r="D328" s="592"/>
      <c r="E328" s="592"/>
      <c r="F328" s="592"/>
      <c r="G328" s="592"/>
      <c r="H328" s="592"/>
    </row>
    <row r="329" spans="1:8" x14ac:dyDescent="0.2">
      <c r="A329" s="592"/>
      <c r="B329" s="592"/>
      <c r="C329" s="592"/>
      <c r="D329" s="592"/>
      <c r="E329" s="592"/>
      <c r="F329" s="592"/>
      <c r="G329" s="592"/>
      <c r="H329" s="592"/>
    </row>
    <row r="330" spans="1:8" x14ac:dyDescent="0.2">
      <c r="A330" s="592"/>
      <c r="B330" s="592"/>
      <c r="C330" s="592"/>
      <c r="D330" s="592"/>
      <c r="E330" s="592"/>
      <c r="F330" s="592"/>
      <c r="G330" s="592"/>
      <c r="H330" s="592"/>
    </row>
    <row r="331" spans="1:8" x14ac:dyDescent="0.2">
      <c r="A331" s="592"/>
      <c r="B331" s="592"/>
      <c r="C331" s="592"/>
      <c r="D331" s="592"/>
      <c r="E331" s="592"/>
      <c r="F331" s="592"/>
      <c r="G331" s="592"/>
      <c r="H331" s="592"/>
    </row>
    <row r="332" spans="1:8" x14ac:dyDescent="0.2">
      <c r="A332" s="592"/>
      <c r="B332" s="592"/>
      <c r="C332" s="592"/>
      <c r="D332" s="592"/>
      <c r="E332" s="592"/>
      <c r="F332" s="592"/>
      <c r="G332" s="592"/>
      <c r="H332" s="592"/>
    </row>
    <row r="333" spans="1:8" x14ac:dyDescent="0.2">
      <c r="A333" s="592"/>
      <c r="B333" s="592"/>
      <c r="C333" s="592"/>
      <c r="D333" s="592"/>
      <c r="E333" s="592"/>
      <c r="F333" s="592"/>
      <c r="G333" s="592"/>
      <c r="H333" s="592"/>
    </row>
    <row r="334" spans="1:8" x14ac:dyDescent="0.2">
      <c r="A334" s="592"/>
      <c r="B334" s="592"/>
      <c r="C334" s="592"/>
      <c r="D334" s="592"/>
      <c r="E334" s="592"/>
      <c r="F334" s="592"/>
      <c r="G334" s="592"/>
      <c r="H334" s="592"/>
    </row>
    <row r="335" spans="1:8" x14ac:dyDescent="0.2">
      <c r="A335" s="592"/>
      <c r="B335" s="592"/>
      <c r="C335" s="592"/>
      <c r="D335" s="592"/>
      <c r="E335" s="592"/>
      <c r="F335" s="592"/>
      <c r="G335" s="592"/>
      <c r="H335" s="592"/>
    </row>
    <row r="336" spans="1:8" x14ac:dyDescent="0.2">
      <c r="A336" s="592"/>
      <c r="B336" s="592"/>
      <c r="C336" s="592"/>
      <c r="D336" s="592"/>
      <c r="E336" s="592"/>
      <c r="F336" s="592"/>
      <c r="G336" s="592"/>
      <c r="H336" s="592"/>
    </row>
    <row r="337" spans="1:8" x14ac:dyDescent="0.2">
      <c r="A337" s="592"/>
      <c r="B337" s="592"/>
      <c r="C337" s="592"/>
      <c r="D337" s="592"/>
      <c r="E337" s="592"/>
      <c r="F337" s="592"/>
      <c r="G337" s="592"/>
      <c r="H337" s="592"/>
    </row>
    <row r="338" spans="1:8" x14ac:dyDescent="0.2">
      <c r="A338" s="592"/>
      <c r="B338" s="592"/>
      <c r="C338" s="592"/>
      <c r="D338" s="592"/>
      <c r="E338" s="592"/>
      <c r="F338" s="592"/>
      <c r="G338" s="592"/>
      <c r="H338" s="592"/>
    </row>
    <row r="339" spans="1:8" x14ac:dyDescent="0.2">
      <c r="A339" s="592"/>
      <c r="B339" s="592"/>
      <c r="C339" s="592"/>
      <c r="D339" s="592"/>
      <c r="E339" s="592"/>
      <c r="F339" s="592"/>
      <c r="G339" s="592"/>
      <c r="H339" s="592"/>
    </row>
    <row r="340" spans="1:8" x14ac:dyDescent="0.2">
      <c r="A340" s="592"/>
      <c r="B340" s="592"/>
      <c r="C340" s="592"/>
      <c r="D340" s="592"/>
      <c r="E340" s="592"/>
      <c r="F340" s="592"/>
      <c r="G340" s="592"/>
      <c r="H340" s="592"/>
    </row>
    <row r="341" spans="1:8" x14ac:dyDescent="0.2">
      <c r="A341" s="592"/>
      <c r="B341" s="592"/>
      <c r="C341" s="592"/>
      <c r="D341" s="592"/>
      <c r="E341" s="592"/>
      <c r="F341" s="592"/>
      <c r="G341" s="592"/>
      <c r="H341" s="592"/>
    </row>
    <row r="342" spans="1:8" x14ac:dyDescent="0.2">
      <c r="A342" s="592"/>
      <c r="B342" s="592"/>
      <c r="C342" s="592"/>
      <c r="D342" s="592"/>
      <c r="E342" s="592"/>
      <c r="F342" s="592"/>
      <c r="G342" s="592"/>
      <c r="H342" s="592"/>
    </row>
    <row r="343" spans="1:8" x14ac:dyDescent="0.2">
      <c r="A343" s="592"/>
      <c r="B343" s="592"/>
      <c r="C343" s="592"/>
      <c r="D343" s="592"/>
      <c r="E343" s="592"/>
      <c r="F343" s="592"/>
      <c r="G343" s="592"/>
      <c r="H343" s="592"/>
    </row>
    <row r="344" spans="1:8" x14ac:dyDescent="0.2">
      <c r="A344" s="592"/>
      <c r="B344" s="592"/>
      <c r="C344" s="592"/>
      <c r="D344" s="592"/>
      <c r="E344" s="592"/>
      <c r="F344" s="592"/>
      <c r="G344" s="592"/>
      <c r="H344" s="592"/>
    </row>
    <row r="345" spans="1:8" x14ac:dyDescent="0.2">
      <c r="A345" s="592"/>
      <c r="B345" s="592"/>
      <c r="C345" s="592"/>
      <c r="D345" s="592"/>
      <c r="E345" s="592"/>
      <c r="F345" s="592"/>
      <c r="G345" s="592"/>
      <c r="H345" s="592"/>
    </row>
    <row r="346" spans="1:8" x14ac:dyDescent="0.2">
      <c r="A346" s="592"/>
      <c r="B346" s="592"/>
      <c r="C346" s="592"/>
      <c r="D346" s="592"/>
      <c r="E346" s="592"/>
      <c r="F346" s="592"/>
      <c r="G346" s="592"/>
      <c r="H346" s="592"/>
    </row>
    <row r="347" spans="1:8" x14ac:dyDescent="0.2">
      <c r="A347" s="592"/>
      <c r="B347" s="592"/>
      <c r="C347" s="592"/>
      <c r="D347" s="592"/>
      <c r="E347" s="592"/>
      <c r="F347" s="592"/>
      <c r="G347" s="592"/>
      <c r="H347" s="592"/>
    </row>
    <row r="348" spans="1:8" x14ac:dyDescent="0.2">
      <c r="A348" s="592"/>
      <c r="B348" s="592"/>
      <c r="C348" s="592"/>
      <c r="D348" s="592"/>
      <c r="E348" s="592"/>
      <c r="F348" s="592"/>
      <c r="G348" s="592"/>
      <c r="H348" s="592"/>
    </row>
    <row r="349" spans="1:8" x14ac:dyDescent="0.2">
      <c r="A349" s="592"/>
      <c r="B349" s="592"/>
      <c r="C349" s="592"/>
      <c r="D349" s="592"/>
      <c r="E349" s="592"/>
      <c r="F349" s="592"/>
      <c r="G349" s="592"/>
      <c r="H349" s="592"/>
    </row>
    <row r="350" spans="1:8" x14ac:dyDescent="0.2">
      <c r="A350" s="592"/>
      <c r="B350" s="592"/>
      <c r="C350" s="592"/>
      <c r="D350" s="592"/>
      <c r="E350" s="592"/>
      <c r="F350" s="592"/>
      <c r="G350" s="592"/>
      <c r="H350" s="592"/>
    </row>
    <row r="351" spans="1:8" x14ac:dyDescent="0.2">
      <c r="A351" s="592"/>
      <c r="B351" s="592"/>
      <c r="C351" s="592"/>
      <c r="D351" s="592"/>
      <c r="E351" s="592"/>
      <c r="F351" s="592"/>
      <c r="G351" s="592"/>
      <c r="H351" s="592"/>
    </row>
    <row r="352" spans="1:8" x14ac:dyDescent="0.2">
      <c r="A352" s="592"/>
      <c r="B352" s="592"/>
      <c r="C352" s="592"/>
      <c r="D352" s="592"/>
      <c r="E352" s="592"/>
      <c r="F352" s="592"/>
      <c r="G352" s="592"/>
      <c r="H352" s="592"/>
    </row>
    <row r="353" spans="1:8" x14ac:dyDescent="0.2">
      <c r="A353" s="592"/>
      <c r="B353" s="592"/>
      <c r="C353" s="592"/>
      <c r="D353" s="592"/>
      <c r="E353" s="592"/>
      <c r="F353" s="592"/>
      <c r="G353" s="592"/>
      <c r="H353" s="592"/>
    </row>
    <row r="354" spans="1:8" x14ac:dyDescent="0.2">
      <c r="A354" s="592"/>
      <c r="B354" s="592"/>
      <c r="C354" s="592"/>
      <c r="D354" s="592"/>
      <c r="E354" s="592"/>
      <c r="F354" s="592"/>
      <c r="G354" s="592"/>
      <c r="H354" s="592"/>
    </row>
    <row r="355" spans="1:8" x14ac:dyDescent="0.2">
      <c r="A355" s="592"/>
      <c r="B355" s="592"/>
      <c r="C355" s="592"/>
      <c r="D355" s="592"/>
      <c r="E355" s="592"/>
      <c r="F355" s="592"/>
      <c r="G355" s="592"/>
      <c r="H355" s="592"/>
    </row>
    <row r="356" spans="1:8" x14ac:dyDescent="0.2">
      <c r="A356" s="592"/>
      <c r="B356" s="592"/>
      <c r="C356" s="592"/>
      <c r="D356" s="592"/>
      <c r="E356" s="592"/>
      <c r="F356" s="592"/>
      <c r="G356" s="592"/>
      <c r="H356" s="592"/>
    </row>
    <row r="357" spans="1:8" x14ac:dyDescent="0.2">
      <c r="A357" s="592"/>
      <c r="B357" s="592"/>
      <c r="C357" s="592"/>
      <c r="D357" s="592"/>
      <c r="E357" s="592"/>
      <c r="F357" s="592"/>
      <c r="G357" s="592"/>
      <c r="H357" s="592"/>
    </row>
    <row r="358" spans="1:8" x14ac:dyDescent="0.2">
      <c r="A358" s="592"/>
      <c r="B358" s="592"/>
      <c r="C358" s="592"/>
      <c r="D358" s="592"/>
      <c r="E358" s="592"/>
      <c r="F358" s="592"/>
      <c r="G358" s="592"/>
      <c r="H358" s="592"/>
    </row>
    <row r="359" spans="1:8" x14ac:dyDescent="0.2">
      <c r="A359" s="592"/>
      <c r="B359" s="592"/>
      <c r="C359" s="592"/>
      <c r="D359" s="592"/>
      <c r="E359" s="592"/>
      <c r="F359" s="592"/>
      <c r="G359" s="592"/>
      <c r="H359" s="592"/>
    </row>
    <row r="360" spans="1:8" x14ac:dyDescent="0.2">
      <c r="A360" s="592"/>
      <c r="B360" s="592"/>
      <c r="C360" s="592"/>
      <c r="D360" s="592"/>
      <c r="E360" s="592"/>
      <c r="F360" s="592"/>
      <c r="G360" s="592"/>
      <c r="H360" s="592"/>
    </row>
    <row r="361" spans="1:8" x14ac:dyDescent="0.2">
      <c r="A361" s="592"/>
      <c r="B361" s="592"/>
      <c r="C361" s="592"/>
      <c r="D361" s="592"/>
      <c r="E361" s="592"/>
      <c r="F361" s="592"/>
      <c r="G361" s="592"/>
      <c r="H361" s="592"/>
    </row>
    <row r="362" spans="1:8" x14ac:dyDescent="0.2">
      <c r="A362" s="592"/>
      <c r="B362" s="592"/>
      <c r="C362" s="592"/>
      <c r="D362" s="592"/>
      <c r="E362" s="592"/>
      <c r="F362" s="592"/>
      <c r="G362" s="592"/>
      <c r="H362" s="592"/>
    </row>
    <row r="363" spans="1:8" x14ac:dyDescent="0.2">
      <c r="A363" s="592"/>
      <c r="B363" s="592"/>
      <c r="C363" s="592"/>
      <c r="D363" s="592"/>
      <c r="E363" s="592"/>
      <c r="F363" s="592"/>
      <c r="G363" s="592"/>
      <c r="H363" s="592"/>
    </row>
    <row r="364" spans="1:8" x14ac:dyDescent="0.2">
      <c r="A364" s="592"/>
      <c r="B364" s="592"/>
      <c r="C364" s="592"/>
      <c r="D364" s="592"/>
      <c r="E364" s="592"/>
      <c r="F364" s="592"/>
      <c r="G364" s="592"/>
      <c r="H364" s="592"/>
    </row>
    <row r="365" spans="1:8" x14ac:dyDescent="0.2">
      <c r="A365" s="592"/>
      <c r="B365" s="592"/>
      <c r="C365" s="592"/>
      <c r="D365" s="592"/>
      <c r="E365" s="592"/>
      <c r="F365" s="592"/>
      <c r="G365" s="592"/>
      <c r="H365" s="592"/>
    </row>
    <row r="366" spans="1:8" x14ac:dyDescent="0.2">
      <c r="A366" s="592"/>
      <c r="B366" s="592"/>
      <c r="C366" s="592"/>
      <c r="D366" s="592"/>
      <c r="E366" s="592"/>
      <c r="F366" s="592"/>
      <c r="G366" s="592"/>
      <c r="H366" s="592"/>
    </row>
    <row r="367" spans="1:8" x14ac:dyDescent="0.2">
      <c r="A367" s="592"/>
      <c r="B367" s="592"/>
      <c r="C367" s="592"/>
      <c r="D367" s="592"/>
      <c r="E367" s="592"/>
      <c r="F367" s="592"/>
      <c r="G367" s="592"/>
      <c r="H367" s="592"/>
    </row>
    <row r="368" spans="1:8" x14ac:dyDescent="0.2">
      <c r="A368" s="592"/>
      <c r="B368" s="592"/>
      <c r="C368" s="592"/>
      <c r="D368" s="592"/>
      <c r="E368" s="592"/>
      <c r="F368" s="592"/>
      <c r="G368" s="592"/>
      <c r="H368" s="592"/>
    </row>
    <row r="369" spans="1:8" x14ac:dyDescent="0.2">
      <c r="A369" s="592"/>
      <c r="B369" s="592"/>
      <c r="C369" s="592"/>
      <c r="D369" s="592"/>
      <c r="E369" s="592"/>
      <c r="F369" s="592"/>
      <c r="G369" s="592"/>
      <c r="H369" s="592"/>
    </row>
    <row r="370" spans="1:8" x14ac:dyDescent="0.2">
      <c r="A370" s="592"/>
      <c r="B370" s="592"/>
      <c r="C370" s="592"/>
      <c r="D370" s="592"/>
      <c r="E370" s="592"/>
      <c r="F370" s="592"/>
      <c r="G370" s="592"/>
      <c r="H370" s="592"/>
    </row>
    <row r="371" spans="1:8" x14ac:dyDescent="0.2">
      <c r="A371" s="592"/>
      <c r="B371" s="592"/>
      <c r="C371" s="592"/>
      <c r="D371" s="592"/>
      <c r="E371" s="592"/>
      <c r="F371" s="592"/>
      <c r="G371" s="592"/>
      <c r="H371" s="592"/>
    </row>
    <row r="372" spans="1:8" x14ac:dyDescent="0.2">
      <c r="A372" s="592"/>
      <c r="B372" s="592"/>
      <c r="C372" s="592"/>
      <c r="D372" s="592"/>
      <c r="E372" s="592"/>
      <c r="F372" s="592"/>
      <c r="G372" s="592"/>
      <c r="H372" s="592"/>
    </row>
    <row r="373" spans="1:8" x14ac:dyDescent="0.2">
      <c r="A373" s="592"/>
      <c r="B373" s="592"/>
      <c r="C373" s="592"/>
      <c r="D373" s="592"/>
      <c r="E373" s="592"/>
      <c r="F373" s="592"/>
      <c r="G373" s="592"/>
      <c r="H373" s="592"/>
    </row>
    <row r="374" spans="1:8" x14ac:dyDescent="0.2">
      <c r="A374" s="592"/>
      <c r="B374" s="592"/>
      <c r="C374" s="592"/>
      <c r="D374" s="592"/>
      <c r="E374" s="592"/>
      <c r="F374" s="592"/>
      <c r="G374" s="592"/>
      <c r="H374" s="592"/>
    </row>
    <row r="375" spans="1:8" x14ac:dyDescent="0.2">
      <c r="A375" s="592"/>
      <c r="B375" s="592"/>
      <c r="C375" s="592"/>
      <c r="D375" s="592"/>
      <c r="E375" s="592"/>
      <c r="F375" s="592"/>
      <c r="G375" s="592"/>
      <c r="H375" s="592"/>
    </row>
    <row r="376" spans="1:8" x14ac:dyDescent="0.2">
      <c r="A376" s="592"/>
      <c r="B376" s="592"/>
      <c r="C376" s="592"/>
      <c r="D376" s="592"/>
      <c r="E376" s="592"/>
      <c r="F376" s="592"/>
      <c r="G376" s="592"/>
      <c r="H376" s="592"/>
    </row>
    <row r="377" spans="1:8" x14ac:dyDescent="0.2">
      <c r="A377" s="592"/>
      <c r="B377" s="592"/>
      <c r="C377" s="592"/>
      <c r="D377" s="592"/>
      <c r="E377" s="592"/>
      <c r="F377" s="592"/>
      <c r="G377" s="592"/>
      <c r="H377" s="592"/>
    </row>
    <row r="378" spans="1:8" x14ac:dyDescent="0.2">
      <c r="A378" s="592"/>
      <c r="B378" s="592"/>
      <c r="C378" s="592"/>
      <c r="D378" s="592"/>
      <c r="E378" s="592"/>
      <c r="F378" s="592"/>
      <c r="G378" s="592"/>
      <c r="H378" s="592"/>
    </row>
    <row r="379" spans="1:8" x14ac:dyDescent="0.2">
      <c r="A379" s="592"/>
      <c r="B379" s="592"/>
      <c r="C379" s="592"/>
      <c r="D379" s="592"/>
      <c r="E379" s="592"/>
      <c r="F379" s="592"/>
      <c r="G379" s="592"/>
      <c r="H379" s="592"/>
    </row>
    <row r="380" spans="1:8" x14ac:dyDescent="0.2">
      <c r="A380" s="592"/>
      <c r="B380" s="592"/>
      <c r="C380" s="592"/>
      <c r="D380" s="592"/>
      <c r="E380" s="592"/>
      <c r="F380" s="592"/>
      <c r="G380" s="592"/>
      <c r="H380" s="592"/>
    </row>
    <row r="381" spans="1:8" x14ac:dyDescent="0.2">
      <c r="A381" s="592"/>
      <c r="B381" s="592"/>
      <c r="C381" s="592"/>
      <c r="D381" s="592"/>
      <c r="E381" s="592"/>
      <c r="F381" s="592"/>
      <c r="G381" s="592"/>
      <c r="H381" s="592"/>
    </row>
    <row r="382" spans="1:8" x14ac:dyDescent="0.2">
      <c r="A382" s="592"/>
      <c r="B382" s="592"/>
      <c r="C382" s="592"/>
      <c r="D382" s="592"/>
      <c r="E382" s="592"/>
      <c r="F382" s="592"/>
      <c r="G382" s="592"/>
      <c r="H382" s="592"/>
    </row>
    <row r="383" spans="1:8" x14ac:dyDescent="0.2">
      <c r="A383" s="592"/>
      <c r="B383" s="592"/>
      <c r="C383" s="592"/>
      <c r="D383" s="592"/>
      <c r="E383" s="592"/>
      <c r="F383" s="592"/>
      <c r="G383" s="592"/>
      <c r="H383" s="592"/>
    </row>
    <row r="384" spans="1:8" x14ac:dyDescent="0.2">
      <c r="A384" s="592"/>
      <c r="B384" s="592"/>
      <c r="C384" s="592"/>
      <c r="D384" s="592"/>
      <c r="E384" s="592"/>
      <c r="F384" s="592"/>
      <c r="G384" s="592"/>
      <c r="H384" s="592"/>
    </row>
    <row r="385" spans="1:8" x14ac:dyDescent="0.2">
      <c r="A385" s="592"/>
      <c r="B385" s="592"/>
      <c r="C385" s="592"/>
      <c r="D385" s="592"/>
      <c r="E385" s="592"/>
      <c r="F385" s="592"/>
      <c r="G385" s="592"/>
      <c r="H385" s="592"/>
    </row>
    <row r="386" spans="1:8" x14ac:dyDescent="0.2">
      <c r="A386" s="592"/>
      <c r="B386" s="592"/>
      <c r="C386" s="592"/>
      <c r="D386" s="592"/>
      <c r="E386" s="592"/>
      <c r="F386" s="592"/>
      <c r="G386" s="592"/>
      <c r="H386" s="592"/>
    </row>
    <row r="387" spans="1:8" x14ac:dyDescent="0.2">
      <c r="A387" s="592"/>
      <c r="B387" s="592"/>
      <c r="C387" s="592"/>
      <c r="D387" s="592"/>
      <c r="E387" s="592"/>
      <c r="F387" s="592"/>
      <c r="G387" s="592"/>
      <c r="H387" s="592"/>
    </row>
    <row r="388" spans="1:8" x14ac:dyDescent="0.2">
      <c r="A388" s="592"/>
      <c r="B388" s="592"/>
      <c r="C388" s="592"/>
      <c r="D388" s="592"/>
      <c r="E388" s="592"/>
      <c r="F388" s="592"/>
      <c r="G388" s="592"/>
      <c r="H388" s="592"/>
    </row>
    <row r="389" spans="1:8" x14ac:dyDescent="0.2">
      <c r="A389" s="592"/>
      <c r="B389" s="592"/>
      <c r="C389" s="592"/>
      <c r="D389" s="592"/>
      <c r="E389" s="592"/>
      <c r="F389" s="592"/>
      <c r="G389" s="592"/>
      <c r="H389" s="592"/>
    </row>
    <row r="390" spans="1:8" x14ac:dyDescent="0.2">
      <c r="A390" s="592"/>
      <c r="B390" s="592"/>
      <c r="C390" s="592"/>
      <c r="D390" s="592"/>
      <c r="E390" s="592"/>
      <c r="F390" s="592"/>
      <c r="G390" s="592"/>
      <c r="H390" s="592"/>
    </row>
    <row r="391" spans="1:8" x14ac:dyDescent="0.2">
      <c r="A391" s="592"/>
      <c r="B391" s="592"/>
      <c r="C391" s="592"/>
      <c r="D391" s="592"/>
      <c r="E391" s="592"/>
      <c r="F391" s="592"/>
      <c r="G391" s="592"/>
      <c r="H391" s="592"/>
    </row>
    <row r="392" spans="1:8" x14ac:dyDescent="0.2">
      <c r="A392" s="592"/>
      <c r="B392" s="592"/>
      <c r="C392" s="592"/>
      <c r="D392" s="592"/>
      <c r="E392" s="592"/>
      <c r="F392" s="592"/>
      <c r="G392" s="592"/>
      <c r="H392" s="592"/>
    </row>
    <row r="393" spans="1:8" x14ac:dyDescent="0.2">
      <c r="A393" s="592"/>
      <c r="B393" s="592"/>
      <c r="C393" s="592"/>
      <c r="D393" s="592"/>
      <c r="E393" s="592"/>
      <c r="F393" s="592"/>
      <c r="G393" s="592"/>
      <c r="H393" s="592"/>
    </row>
    <row r="394" spans="1:8" x14ac:dyDescent="0.2">
      <c r="A394" s="592"/>
      <c r="B394" s="592"/>
      <c r="C394" s="592"/>
      <c r="D394" s="592"/>
      <c r="E394" s="592"/>
      <c r="F394" s="592"/>
      <c r="G394" s="592"/>
      <c r="H394" s="592"/>
    </row>
    <row r="395" spans="1:8" x14ac:dyDescent="0.2">
      <c r="A395" s="592"/>
      <c r="B395" s="592"/>
      <c r="C395" s="592"/>
      <c r="D395" s="592"/>
      <c r="E395" s="592"/>
      <c r="F395" s="592"/>
      <c r="G395" s="592"/>
      <c r="H395" s="592"/>
    </row>
    <row r="396" spans="1:8" x14ac:dyDescent="0.2">
      <c r="A396" s="592"/>
      <c r="B396" s="592"/>
      <c r="C396" s="592"/>
      <c r="D396" s="592"/>
      <c r="E396" s="592"/>
      <c r="F396" s="592"/>
      <c r="G396" s="592"/>
      <c r="H396" s="592"/>
    </row>
    <row r="397" spans="1:8" x14ac:dyDescent="0.2">
      <c r="A397" s="592"/>
      <c r="B397" s="592"/>
      <c r="C397" s="592"/>
      <c r="D397" s="592"/>
      <c r="E397" s="592"/>
      <c r="F397" s="592"/>
      <c r="G397" s="592"/>
      <c r="H397" s="592"/>
    </row>
    <row r="398" spans="1:8" x14ac:dyDescent="0.2">
      <c r="A398" s="592"/>
      <c r="B398" s="592"/>
      <c r="C398" s="592"/>
      <c r="D398" s="592"/>
      <c r="E398" s="592"/>
      <c r="F398" s="592"/>
      <c r="G398" s="592"/>
      <c r="H398" s="592"/>
    </row>
    <row r="399" spans="1:8" x14ac:dyDescent="0.2">
      <c r="A399" s="592"/>
      <c r="B399" s="592"/>
      <c r="C399" s="592"/>
      <c r="D399" s="592"/>
      <c r="E399" s="592"/>
      <c r="F399" s="592"/>
      <c r="G399" s="592"/>
      <c r="H399" s="592"/>
    </row>
    <row r="400" spans="1:8" x14ac:dyDescent="0.2">
      <c r="A400" s="592"/>
      <c r="B400" s="592"/>
      <c r="C400" s="592"/>
      <c r="D400" s="592"/>
      <c r="E400" s="592"/>
      <c r="F400" s="592"/>
      <c r="G400" s="592"/>
      <c r="H400" s="592"/>
    </row>
    <row r="401" spans="1:8" x14ac:dyDescent="0.2">
      <c r="A401" s="592"/>
      <c r="B401" s="592"/>
      <c r="C401" s="592"/>
      <c r="D401" s="592"/>
      <c r="E401" s="592"/>
      <c r="F401" s="592"/>
      <c r="G401" s="592"/>
      <c r="H401" s="592"/>
    </row>
    <row r="402" spans="1:8" x14ac:dyDescent="0.2">
      <c r="A402" s="592"/>
      <c r="B402" s="592"/>
      <c r="C402" s="592"/>
      <c r="D402" s="592"/>
      <c r="E402" s="592"/>
      <c r="F402" s="592"/>
      <c r="G402" s="592"/>
      <c r="H402" s="592"/>
    </row>
    <row r="403" spans="1:8" x14ac:dyDescent="0.2">
      <c r="A403" s="592"/>
      <c r="B403" s="592"/>
      <c r="C403" s="592"/>
      <c r="D403" s="592"/>
      <c r="E403" s="592"/>
      <c r="F403" s="592"/>
      <c r="G403" s="592"/>
      <c r="H403" s="592"/>
    </row>
    <row r="404" spans="1:8" x14ac:dyDescent="0.2">
      <c r="A404" s="592"/>
      <c r="B404" s="592"/>
      <c r="C404" s="592"/>
      <c r="D404" s="592"/>
      <c r="E404" s="592"/>
      <c r="F404" s="592"/>
      <c r="G404" s="592"/>
      <c r="H404" s="592"/>
    </row>
    <row r="405" spans="1:8" x14ac:dyDescent="0.2">
      <c r="A405" s="592"/>
      <c r="B405" s="592"/>
      <c r="C405" s="592"/>
      <c r="D405" s="592"/>
      <c r="E405" s="592"/>
      <c r="F405" s="592"/>
      <c r="G405" s="592"/>
      <c r="H405" s="592"/>
    </row>
    <row r="406" spans="1:8" x14ac:dyDescent="0.2">
      <c r="A406" s="592"/>
      <c r="B406" s="592"/>
      <c r="C406" s="592"/>
      <c r="D406" s="592"/>
      <c r="E406" s="592"/>
      <c r="F406" s="592"/>
      <c r="G406" s="592"/>
      <c r="H406" s="592"/>
    </row>
    <row r="407" spans="1:8" x14ac:dyDescent="0.2">
      <c r="A407" s="592"/>
      <c r="B407" s="592"/>
      <c r="C407" s="592"/>
      <c r="D407" s="592"/>
      <c r="E407" s="592"/>
      <c r="F407" s="592"/>
      <c r="G407" s="592"/>
      <c r="H407" s="592"/>
    </row>
    <row r="408" spans="1:8" x14ac:dyDescent="0.2">
      <c r="A408" s="592"/>
      <c r="B408" s="592"/>
      <c r="C408" s="592"/>
      <c r="D408" s="592"/>
      <c r="E408" s="592"/>
      <c r="F408" s="592"/>
      <c r="G408" s="592"/>
      <c r="H408" s="592"/>
    </row>
    <row r="409" spans="1:8" x14ac:dyDescent="0.2">
      <c r="A409" s="592"/>
      <c r="B409" s="592"/>
      <c r="C409" s="592"/>
      <c r="D409" s="592"/>
      <c r="E409" s="592"/>
      <c r="F409" s="592"/>
      <c r="G409" s="592"/>
      <c r="H409" s="592"/>
    </row>
    <row r="410" spans="1:8" x14ac:dyDescent="0.2">
      <c r="A410" s="592"/>
      <c r="B410" s="592"/>
      <c r="C410" s="592"/>
      <c r="D410" s="592"/>
      <c r="E410" s="592"/>
      <c r="F410" s="592"/>
      <c r="G410" s="592"/>
      <c r="H410" s="592"/>
    </row>
    <row r="411" spans="1:8" x14ac:dyDescent="0.2">
      <c r="A411" s="592"/>
      <c r="B411" s="592"/>
      <c r="C411" s="592"/>
      <c r="D411" s="592"/>
      <c r="E411" s="592"/>
      <c r="F411" s="592"/>
      <c r="G411" s="592"/>
      <c r="H411" s="592"/>
    </row>
    <row r="412" spans="1:8" x14ac:dyDescent="0.2">
      <c r="A412" s="592"/>
      <c r="B412" s="592"/>
      <c r="C412" s="592"/>
      <c r="D412" s="592"/>
      <c r="E412" s="592"/>
      <c r="F412" s="592"/>
      <c r="G412" s="592"/>
      <c r="H412" s="592"/>
    </row>
    <row r="413" spans="1:8" x14ac:dyDescent="0.2">
      <c r="A413" s="592"/>
      <c r="B413" s="592"/>
      <c r="C413" s="592"/>
      <c r="D413" s="592"/>
      <c r="E413" s="592"/>
      <c r="F413" s="592"/>
      <c r="G413" s="592"/>
      <c r="H413" s="592"/>
    </row>
    <row r="414" spans="1:8" x14ac:dyDescent="0.2">
      <c r="A414" s="592"/>
      <c r="B414" s="592"/>
      <c r="C414" s="592"/>
      <c r="D414" s="592"/>
      <c r="E414" s="592"/>
      <c r="F414" s="592"/>
      <c r="G414" s="592"/>
      <c r="H414" s="592"/>
    </row>
    <row r="415" spans="1:8" x14ac:dyDescent="0.2">
      <c r="A415" s="592"/>
      <c r="B415" s="592"/>
      <c r="C415" s="592"/>
      <c r="D415" s="592"/>
      <c r="E415" s="592"/>
      <c r="F415" s="592"/>
      <c r="G415" s="592"/>
      <c r="H415" s="592"/>
    </row>
    <row r="416" spans="1:8" x14ac:dyDescent="0.2">
      <c r="A416" s="592"/>
      <c r="B416" s="592"/>
      <c r="C416" s="592"/>
      <c r="D416" s="592"/>
      <c r="E416" s="592"/>
      <c r="F416" s="592"/>
      <c r="G416" s="592"/>
      <c r="H416" s="592"/>
    </row>
    <row r="417" spans="1:8" x14ac:dyDescent="0.2">
      <c r="A417" s="592"/>
      <c r="B417" s="592"/>
      <c r="C417" s="592"/>
      <c r="D417" s="592"/>
      <c r="E417" s="592"/>
      <c r="F417" s="592"/>
      <c r="G417" s="592"/>
      <c r="H417" s="592"/>
    </row>
    <row r="418" spans="1:8" x14ac:dyDescent="0.2">
      <c r="A418" s="592"/>
      <c r="B418" s="592"/>
      <c r="C418" s="592"/>
      <c r="D418" s="592"/>
      <c r="E418" s="592"/>
      <c r="F418" s="592"/>
      <c r="G418" s="592"/>
      <c r="H418" s="592"/>
    </row>
    <row r="419" spans="1:8" x14ac:dyDescent="0.2">
      <c r="A419" s="592"/>
      <c r="B419" s="592"/>
      <c r="C419" s="592"/>
      <c r="D419" s="592"/>
      <c r="E419" s="592"/>
      <c r="F419" s="592"/>
      <c r="G419" s="592"/>
      <c r="H419" s="592"/>
    </row>
  </sheetData>
  <mergeCells count="6">
    <mergeCell ref="A4:H4"/>
    <mergeCell ref="A3:I3"/>
    <mergeCell ref="F31:G31"/>
    <mergeCell ref="F32:G32"/>
    <mergeCell ref="F29:G29"/>
    <mergeCell ref="F28:H28"/>
  </mergeCells>
  <phoneticPr fontId="0" type="noConversion"/>
  <pageMargins left="0.75" right="0.5" top="1" bottom="1" header="0.5" footer="0.5"/>
  <pageSetup scale="90" orientation="portrait" blackAndWhite="1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4" r:id="rId4" name="Button 4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0</xdr:col>
                    <xdr:colOff>781050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5" name="Button 5">
              <controlPr defaultSize="0" print="0" autoFill="0" autoPict="0" macro="[0]!Print_Sheet3A1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0</xdr:col>
                    <xdr:colOff>781050</xdr:colOff>
                    <xdr:row>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6" name="Button 6">
              <controlPr defaultSize="0" print="0" autoFill="0" autoPict="0" macro="[0]!Go_To_Next_Sheet">
                <anchor moveWithCells="1" sizeWithCells="1">
                  <from>
                    <xdr:col>5</xdr:col>
                    <xdr:colOff>600075</xdr:colOff>
                    <xdr:row>0</xdr:row>
                    <xdr:rowOff>0</xdr:rowOff>
                  </from>
                  <to>
                    <xdr:col>7</xdr:col>
                    <xdr:colOff>209550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7" name="Button 7">
              <controlPr defaultSize="0" print="0" autoFill="0" autoPict="0" macro="[0]!Go_To_Previous_Sheet">
                <anchor moveWithCells="1" sizeWithCells="1">
                  <from>
                    <xdr:col>5</xdr:col>
                    <xdr:colOff>590550</xdr:colOff>
                    <xdr:row>1</xdr:row>
                    <xdr:rowOff>47625</xdr:rowOff>
                  </from>
                  <to>
                    <xdr:col>7</xdr:col>
                    <xdr:colOff>209550</xdr:colOff>
                    <xdr:row>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8" name="Button 8">
              <controlPr defaultSize="0" print="0" autoFill="0" autoPict="0" macro="[0]!Go_To_Previous_Sheet">
                <anchor moveWithCells="1" sizeWithCells="1">
                  <from>
                    <xdr:col>5</xdr:col>
                    <xdr:colOff>809625</xdr:colOff>
                    <xdr:row>1</xdr:row>
                    <xdr:rowOff>47625</xdr:rowOff>
                  </from>
                  <to>
                    <xdr:col>7</xdr:col>
                    <xdr:colOff>771525</xdr:colOff>
                    <xdr:row>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9" name="Button 9">
              <controlPr defaultSize="0" print="0" autoFill="0" autoPict="0" macro="[0]!Print_Sheet3">
                <anchor moveWithCells="1" sizeWithCells="1">
                  <from>
                    <xdr:col>0</xdr:col>
                    <xdr:colOff>0</xdr:colOff>
                    <xdr:row>1</xdr:row>
                    <xdr:rowOff>19050</xdr:rowOff>
                  </from>
                  <to>
                    <xdr:col>1</xdr:col>
                    <xdr:colOff>238125</xdr:colOff>
                    <xdr:row>2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indexed="35"/>
  </sheetPr>
  <dimension ref="A1:Q43"/>
  <sheetViews>
    <sheetView showGridLines="0" zoomScaleNormal="100" workbookViewId="0">
      <selection activeCell="F28" sqref="F28"/>
    </sheetView>
  </sheetViews>
  <sheetFormatPr defaultColWidth="9.42578125" defaultRowHeight="12.75" x14ac:dyDescent="0.2"/>
  <cols>
    <col min="1" max="1" width="3.5703125" style="626" customWidth="1"/>
    <col min="2" max="3" width="3.140625" style="626" customWidth="1"/>
    <col min="4" max="4" width="16.28515625" style="626" customWidth="1"/>
    <col min="5" max="9" width="12.5703125" style="626" customWidth="1"/>
    <col min="10" max="10" width="18" style="626" bestFit="1" customWidth="1"/>
    <col min="11" max="12" width="20.140625" style="626" customWidth="1"/>
    <col min="13" max="16" width="12.42578125" style="626" customWidth="1"/>
    <col min="17" max="17" width="16.140625" style="626" customWidth="1"/>
    <col min="18" max="16384" width="9.42578125" style="626"/>
  </cols>
  <sheetData>
    <row r="1" spans="1:17" x14ac:dyDescent="0.2">
      <c r="A1" s="1407"/>
      <c r="B1" s="1407"/>
      <c r="C1" s="623"/>
      <c r="D1" s="623"/>
      <c r="E1" s="624"/>
      <c r="F1" s="624"/>
      <c r="G1" s="624"/>
      <c r="H1" s="624"/>
      <c r="I1" s="625" t="s">
        <v>641</v>
      </c>
    </row>
    <row r="2" spans="1:17" ht="12.75" customHeight="1" x14ac:dyDescent="0.2">
      <c r="A2" s="1360"/>
      <c r="B2" s="1360"/>
      <c r="C2" s="225"/>
      <c r="D2" s="225"/>
      <c r="E2" s="337"/>
      <c r="F2" s="337"/>
      <c r="G2" s="337"/>
      <c r="H2" s="337"/>
      <c r="I2" s="627" t="s">
        <v>1056</v>
      </c>
      <c r="J2" s="309"/>
      <c r="K2" s="309"/>
      <c r="L2" s="309"/>
      <c r="M2" s="309"/>
      <c r="N2" s="309"/>
      <c r="O2" s="309"/>
      <c r="P2" s="309"/>
    </row>
    <row r="3" spans="1:17" ht="12" customHeight="1" x14ac:dyDescent="0.2">
      <c r="A3" s="337"/>
      <c r="B3" s="337"/>
      <c r="C3" s="337"/>
      <c r="D3" s="337"/>
      <c r="E3" s="337"/>
      <c r="F3" s="337"/>
      <c r="G3" s="337"/>
      <c r="H3" s="337"/>
      <c r="I3" s="337"/>
      <c r="J3" s="309"/>
      <c r="K3" s="309"/>
      <c r="L3" s="309"/>
      <c r="M3" s="309"/>
      <c r="N3" s="309"/>
      <c r="O3" s="309"/>
      <c r="P3" s="309"/>
    </row>
    <row r="4" spans="1:17" ht="12.75" customHeight="1" x14ac:dyDescent="0.2">
      <c r="A4" s="1360" t="str">
        <f>'3A1'!A3:I3</f>
        <v>2015 BUDGET STATEMENT CAMDEN COUNTY WELFARE AGENCY</v>
      </c>
      <c r="B4" s="1360"/>
      <c r="C4" s="1360"/>
      <c r="D4" s="1360"/>
      <c r="E4" s="1360"/>
      <c r="F4" s="1360"/>
      <c r="G4" s="1360"/>
      <c r="H4" s="1360"/>
      <c r="I4" s="1360"/>
      <c r="J4" s="309"/>
      <c r="K4" s="309"/>
      <c r="L4" s="309"/>
      <c r="M4" s="309"/>
      <c r="N4" s="309"/>
      <c r="O4" s="309"/>
      <c r="P4" s="309"/>
    </row>
    <row r="5" spans="1:17" ht="18" customHeight="1" x14ac:dyDescent="0.2">
      <c r="A5" s="1360" t="s">
        <v>1057</v>
      </c>
      <c r="B5" s="1360"/>
      <c r="C5" s="1360"/>
      <c r="D5" s="1360"/>
      <c r="E5" s="1360"/>
      <c r="F5" s="1360"/>
      <c r="G5" s="1360"/>
      <c r="H5" s="1360"/>
      <c r="I5" s="1360"/>
      <c r="J5" s="309"/>
      <c r="K5" s="309"/>
      <c r="L5" s="309"/>
      <c r="M5" s="309"/>
      <c r="N5" s="309"/>
      <c r="O5" s="309"/>
      <c r="P5" s="309"/>
      <c r="Q5" s="309"/>
    </row>
    <row r="6" spans="1:17" ht="17.45" customHeight="1" x14ac:dyDescent="0.2">
      <c r="A6" s="309"/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309"/>
    </row>
    <row r="7" spans="1:17" ht="12" customHeight="1" x14ac:dyDescent="0.2">
      <c r="A7" s="628"/>
      <c r="B7" s="629"/>
      <c r="C7" s="629"/>
      <c r="D7" s="630"/>
      <c r="E7" s="630"/>
      <c r="F7" s="630"/>
      <c r="G7" s="630"/>
      <c r="H7" s="630"/>
      <c r="I7" s="630"/>
      <c r="J7" s="309"/>
      <c r="K7" s="309"/>
      <c r="L7" s="309"/>
      <c r="M7" s="309"/>
      <c r="N7" s="309"/>
      <c r="O7" s="309"/>
      <c r="P7" s="309"/>
      <c r="Q7" s="309"/>
    </row>
    <row r="8" spans="1:17" ht="18" customHeight="1" x14ac:dyDescent="0.2">
      <c r="A8" s="628"/>
      <c r="B8" s="631" t="s">
        <v>139</v>
      </c>
      <c r="C8" s="632" t="s">
        <v>1294</v>
      </c>
      <c r="D8" s="322"/>
      <c r="E8" s="322"/>
      <c r="F8" s="633">
        <v>600</v>
      </c>
      <c r="G8" s="322"/>
      <c r="H8" s="322"/>
      <c r="I8" s="634"/>
      <c r="J8" s="309"/>
      <c r="K8" s="309"/>
      <c r="L8" s="309"/>
      <c r="M8" s="309"/>
      <c r="N8" s="309"/>
      <c r="O8" s="309"/>
      <c r="P8" s="309"/>
      <c r="Q8" s="309"/>
    </row>
    <row r="9" spans="1:17" ht="18" customHeight="1" x14ac:dyDescent="0.2">
      <c r="A9" s="628"/>
      <c r="B9" s="635"/>
      <c r="C9" s="636" t="s">
        <v>1296</v>
      </c>
      <c r="D9" s="322"/>
      <c r="E9" s="322"/>
      <c r="F9" s="298"/>
      <c r="G9" s="322"/>
      <c r="H9" s="322"/>
      <c r="I9" s="637"/>
      <c r="J9" s="309"/>
      <c r="K9" s="309"/>
      <c r="L9" s="309"/>
      <c r="M9" s="309"/>
      <c r="N9" s="309"/>
      <c r="O9" s="309"/>
      <c r="P9" s="309"/>
      <c r="Q9" s="309"/>
    </row>
    <row r="10" spans="1:17" ht="18" customHeight="1" x14ac:dyDescent="0.2">
      <c r="A10" s="309"/>
      <c r="B10" s="638"/>
      <c r="C10" s="639" t="s">
        <v>1058</v>
      </c>
      <c r="D10" s="639"/>
      <c r="E10" s="630"/>
      <c r="F10" s="630"/>
      <c r="G10" s="630"/>
      <c r="H10" s="630"/>
      <c r="I10" s="640"/>
      <c r="J10" s="309"/>
      <c r="K10" s="309"/>
      <c r="L10" s="309"/>
      <c r="M10" s="309"/>
      <c r="N10" s="309"/>
      <c r="O10" s="309"/>
      <c r="P10" s="309"/>
      <c r="Q10" s="309"/>
    </row>
    <row r="11" spans="1:17" ht="18" customHeight="1" x14ac:dyDescent="0.2">
      <c r="A11" s="309"/>
      <c r="B11" s="635" t="s">
        <v>142</v>
      </c>
      <c r="C11" s="641" t="s">
        <v>1295</v>
      </c>
      <c r="D11" s="309"/>
      <c r="E11" s="309"/>
      <c r="F11" s="633">
        <v>600</v>
      </c>
      <c r="G11" s="309"/>
      <c r="H11" s="309"/>
      <c r="I11" s="637"/>
      <c r="J11" s="642" t="s">
        <v>1215</v>
      </c>
      <c r="K11" s="309"/>
      <c r="L11" s="309"/>
      <c r="M11" s="309"/>
      <c r="N11" s="309"/>
      <c r="O11" s="309"/>
      <c r="P11" s="309"/>
      <c r="Q11" s="309"/>
    </row>
    <row r="12" spans="1:17" ht="18" customHeight="1" x14ac:dyDescent="0.2">
      <c r="A12" s="309"/>
      <c r="B12" s="635"/>
      <c r="C12" s="643" t="s">
        <v>1297</v>
      </c>
      <c r="D12" s="309"/>
      <c r="E12" s="309"/>
      <c r="F12" s="298"/>
      <c r="G12" s="309"/>
      <c r="H12" s="309"/>
      <c r="I12" s="637"/>
      <c r="J12" s="642" t="s">
        <v>1214</v>
      </c>
      <c r="K12" s="309"/>
      <c r="L12" s="309"/>
      <c r="M12" s="309"/>
      <c r="N12" s="309"/>
      <c r="O12" s="309"/>
      <c r="P12" s="309"/>
      <c r="Q12" s="309"/>
    </row>
    <row r="13" spans="1:17" ht="18" customHeight="1" x14ac:dyDescent="0.2">
      <c r="A13" s="322"/>
      <c r="B13" s="644"/>
      <c r="C13" s="645" t="s">
        <v>1058</v>
      </c>
      <c r="D13" s="639"/>
      <c r="E13" s="630"/>
      <c r="F13" s="630"/>
      <c r="G13" s="630"/>
      <c r="H13" s="630"/>
      <c r="I13" s="640"/>
      <c r="J13" s="642" t="s">
        <v>700</v>
      </c>
      <c r="K13" s="309"/>
      <c r="L13" s="309"/>
      <c r="M13" s="309"/>
      <c r="N13" s="309"/>
      <c r="O13" s="309"/>
      <c r="P13" s="309"/>
      <c r="Q13" s="309"/>
    </row>
    <row r="14" spans="1:17" ht="18" customHeight="1" x14ac:dyDescent="0.2">
      <c r="A14" s="309"/>
      <c r="B14" s="646"/>
      <c r="C14" s="628"/>
      <c r="D14" s="309"/>
      <c r="E14" s="634"/>
      <c r="F14" s="647" t="s">
        <v>924</v>
      </c>
      <c r="G14" s="647" t="s">
        <v>925</v>
      </c>
      <c r="H14" s="647" t="s">
        <v>926</v>
      </c>
      <c r="I14" s="647" t="s">
        <v>927</v>
      </c>
      <c r="J14" s="309"/>
      <c r="K14" s="309"/>
      <c r="L14" s="309"/>
      <c r="M14" s="309"/>
      <c r="N14" s="309"/>
      <c r="O14" s="309"/>
      <c r="P14" s="309"/>
      <c r="Q14" s="309"/>
    </row>
    <row r="15" spans="1:17" ht="18" customHeight="1" x14ac:dyDescent="0.2">
      <c r="A15" s="309"/>
      <c r="B15" s="646"/>
      <c r="C15" s="628"/>
      <c r="D15" s="309"/>
      <c r="E15" s="637"/>
      <c r="F15" s="648"/>
      <c r="G15" s="649" t="s">
        <v>932</v>
      </c>
      <c r="H15" s="649" t="s">
        <v>934</v>
      </c>
      <c r="I15" s="649" t="s">
        <v>936</v>
      </c>
      <c r="J15" s="309"/>
      <c r="K15" s="309"/>
      <c r="L15" s="309"/>
      <c r="M15" s="309"/>
      <c r="N15" s="309"/>
      <c r="O15" s="309"/>
      <c r="P15" s="309"/>
      <c r="Q15" s="309"/>
    </row>
    <row r="16" spans="1:17" ht="18" customHeight="1" x14ac:dyDescent="0.2">
      <c r="A16" s="309"/>
      <c r="B16" s="646"/>
      <c r="C16" s="628"/>
      <c r="D16" s="309"/>
      <c r="E16" s="637"/>
      <c r="F16" s="649" t="s">
        <v>929</v>
      </c>
      <c r="G16" s="649" t="s">
        <v>1060</v>
      </c>
      <c r="H16" s="649" t="s">
        <v>935</v>
      </c>
      <c r="I16" s="649" t="s">
        <v>1062</v>
      </c>
      <c r="J16" s="309"/>
      <c r="K16" s="309"/>
      <c r="L16" s="309"/>
      <c r="M16" s="309"/>
      <c r="N16" s="309"/>
      <c r="O16" s="309"/>
      <c r="P16" s="309"/>
      <c r="Q16" s="309"/>
    </row>
    <row r="17" spans="1:17" ht="18" customHeight="1" x14ac:dyDescent="0.2">
      <c r="A17" s="309"/>
      <c r="B17" s="646"/>
      <c r="C17" s="628"/>
      <c r="D17" s="309"/>
      <c r="E17" s="637"/>
      <c r="F17" s="649" t="s">
        <v>930</v>
      </c>
      <c r="G17" s="649" t="s">
        <v>1059</v>
      </c>
      <c r="H17" s="649" t="s">
        <v>930</v>
      </c>
      <c r="I17" s="649" t="s">
        <v>930</v>
      </c>
      <c r="J17" s="309"/>
      <c r="K17" s="309"/>
      <c r="L17" s="309"/>
      <c r="M17" s="309"/>
      <c r="N17" s="309"/>
      <c r="O17" s="309"/>
      <c r="P17" s="309"/>
      <c r="Q17" s="309"/>
    </row>
    <row r="18" spans="1:17" ht="18" customHeight="1" x14ac:dyDescent="0.2">
      <c r="A18" s="309"/>
      <c r="B18" s="646"/>
      <c r="C18" s="628"/>
      <c r="D18" s="309"/>
      <c r="E18" s="637"/>
      <c r="F18" s="649" t="s">
        <v>931</v>
      </c>
      <c r="G18" s="650" t="s">
        <v>933</v>
      </c>
      <c r="H18" s="649" t="s">
        <v>931</v>
      </c>
      <c r="I18" s="649" t="s">
        <v>931</v>
      </c>
      <c r="J18" s="309"/>
      <c r="K18" s="309"/>
      <c r="L18" s="309"/>
      <c r="M18" s="309"/>
      <c r="N18" s="309"/>
      <c r="O18" s="309"/>
      <c r="P18" s="309"/>
      <c r="Q18" s="309"/>
    </row>
    <row r="19" spans="1:17" ht="18" customHeight="1" x14ac:dyDescent="0.2">
      <c r="A19" s="309"/>
      <c r="B19" s="646"/>
      <c r="C19" s="628"/>
      <c r="D19" s="309"/>
      <c r="E19" s="637"/>
      <c r="F19" s="649"/>
      <c r="G19" s="649" t="s">
        <v>1061</v>
      </c>
      <c r="H19" s="649" t="s">
        <v>937</v>
      </c>
      <c r="I19" s="649" t="s">
        <v>1063</v>
      </c>
      <c r="J19" s="309"/>
      <c r="K19" s="309"/>
      <c r="L19" s="309"/>
      <c r="M19" s="309"/>
      <c r="N19" s="309"/>
      <c r="O19" s="309"/>
      <c r="P19" s="309"/>
      <c r="Q19" s="309"/>
    </row>
    <row r="20" spans="1:17" ht="3.95" customHeight="1" x14ac:dyDescent="0.2">
      <c r="A20" s="309"/>
      <c r="B20" s="638"/>
      <c r="C20" s="630"/>
      <c r="D20" s="630"/>
      <c r="E20" s="640"/>
      <c r="F20" s="651"/>
      <c r="G20" s="651"/>
      <c r="H20" s="651"/>
      <c r="I20" s="651"/>
      <c r="J20" s="309"/>
      <c r="K20" s="309"/>
      <c r="L20" s="309"/>
      <c r="M20" s="309"/>
      <c r="N20" s="309"/>
      <c r="O20" s="309"/>
      <c r="P20" s="309"/>
      <c r="Q20" s="309"/>
    </row>
    <row r="21" spans="1:17" ht="18" customHeight="1" x14ac:dyDescent="0.2">
      <c r="B21" s="635" t="s">
        <v>144</v>
      </c>
      <c r="C21" s="641" t="s">
        <v>1103</v>
      </c>
      <c r="E21" s="309"/>
      <c r="F21" s="652"/>
      <c r="G21" s="652"/>
      <c r="H21" s="652"/>
      <c r="I21" s="653"/>
      <c r="J21" s="309"/>
      <c r="K21" s="309"/>
      <c r="L21" s="309"/>
      <c r="M21" s="309"/>
      <c r="N21" s="309"/>
      <c r="O21" s="309"/>
      <c r="P21" s="309"/>
      <c r="Q21" s="309"/>
    </row>
    <row r="22" spans="1:17" ht="18" customHeight="1" x14ac:dyDescent="0.2">
      <c r="A22" s="654"/>
      <c r="B22" s="655"/>
      <c r="C22" s="656"/>
      <c r="D22" s="657" t="s">
        <v>1104</v>
      </c>
      <c r="E22" s="656"/>
      <c r="F22" s="658">
        <f>F11/260</f>
        <v>2.3076923076923075</v>
      </c>
      <c r="G22" s="659">
        <v>2.8</v>
      </c>
      <c r="H22" s="658">
        <f>G22-F22</f>
        <v>0.49230769230769234</v>
      </c>
      <c r="I22" s="660">
        <f>IF(F22=0,0,H22/F22)</f>
        <v>0.21333333333333337</v>
      </c>
      <c r="J22" s="309"/>
      <c r="K22" s="309"/>
      <c r="L22" s="309"/>
      <c r="M22" s="309"/>
      <c r="N22" s="309"/>
      <c r="O22" s="309"/>
      <c r="P22" s="309"/>
      <c r="Q22" s="309"/>
    </row>
    <row r="23" spans="1:17" ht="18" customHeight="1" x14ac:dyDescent="0.2">
      <c r="A23" s="654"/>
      <c r="B23" s="644"/>
      <c r="C23" s="629"/>
      <c r="D23" s="661" t="s">
        <v>922</v>
      </c>
      <c r="E23" s="662"/>
      <c r="F23" s="663"/>
      <c r="G23" s="663"/>
      <c r="H23" s="663"/>
      <c r="I23" s="664"/>
      <c r="J23" s="309"/>
      <c r="K23" s="309"/>
      <c r="L23" s="309"/>
      <c r="M23" s="309"/>
      <c r="N23" s="309"/>
      <c r="O23" s="309"/>
      <c r="P23" s="309"/>
      <c r="Q23" s="309"/>
    </row>
    <row r="24" spans="1:17" ht="18" customHeight="1" x14ac:dyDescent="0.2">
      <c r="A24" s="654"/>
      <c r="B24" s="635" t="s">
        <v>145</v>
      </c>
      <c r="C24" s="665" t="s">
        <v>1160</v>
      </c>
      <c r="D24" s="666"/>
      <c r="E24" s="667"/>
      <c r="F24" s="668"/>
      <c r="G24" s="669"/>
      <c r="H24" s="652"/>
      <c r="I24" s="670"/>
      <c r="J24" s="309"/>
      <c r="K24" s="309"/>
      <c r="L24" s="309"/>
      <c r="M24" s="309"/>
      <c r="N24" s="309"/>
      <c r="O24" s="309"/>
      <c r="P24" s="309"/>
      <c r="Q24" s="309"/>
    </row>
    <row r="25" spans="1:17" ht="18" customHeight="1" x14ac:dyDescent="0.2">
      <c r="A25" s="654"/>
      <c r="B25" s="655"/>
      <c r="C25" s="656"/>
      <c r="D25" s="657" t="s">
        <v>1104</v>
      </c>
      <c r="E25" s="322"/>
      <c r="F25" s="658">
        <f>F22/6</f>
        <v>0.38461538461538458</v>
      </c>
      <c r="G25" s="659">
        <v>0.54</v>
      </c>
      <c r="H25" s="658">
        <f>G25-F25</f>
        <v>0.15538461538461545</v>
      </c>
      <c r="I25" s="660">
        <f>IF(F25=0,0,H25/F25)</f>
        <v>0.40400000000000019</v>
      </c>
      <c r="J25" s="309"/>
      <c r="K25" s="309"/>
      <c r="L25" s="309"/>
      <c r="M25" s="309"/>
      <c r="N25" s="309"/>
      <c r="O25" s="309"/>
      <c r="P25" s="309"/>
      <c r="Q25" s="309"/>
    </row>
    <row r="26" spans="1:17" ht="18" customHeight="1" x14ac:dyDescent="0.2">
      <c r="A26" s="654"/>
      <c r="B26" s="644"/>
      <c r="C26" s="629"/>
      <c r="D26" s="630" t="s">
        <v>1064</v>
      </c>
      <c r="E26" s="630"/>
      <c r="F26" s="663"/>
      <c r="G26" s="663"/>
      <c r="H26" s="671"/>
      <c r="I26" s="672"/>
      <c r="J26" s="309"/>
      <c r="K26" s="309"/>
      <c r="L26" s="309"/>
      <c r="M26" s="309"/>
      <c r="N26" s="309"/>
      <c r="O26" s="309"/>
      <c r="P26" s="309"/>
      <c r="Q26" s="309"/>
    </row>
    <row r="27" spans="1:17" ht="18" customHeight="1" x14ac:dyDescent="0.2">
      <c r="A27" s="654"/>
      <c r="B27" s="635" t="s">
        <v>146</v>
      </c>
      <c r="C27" s="641" t="s">
        <v>1105</v>
      </c>
      <c r="E27" s="309"/>
      <c r="F27" s="673"/>
      <c r="G27" s="673"/>
      <c r="H27" s="674"/>
      <c r="I27" s="675"/>
      <c r="J27" s="309"/>
      <c r="K27" s="309"/>
      <c r="L27" s="309"/>
      <c r="M27" s="309"/>
      <c r="N27" s="309"/>
      <c r="O27" s="309"/>
      <c r="P27" s="309"/>
      <c r="Q27" s="309"/>
    </row>
    <row r="28" spans="1:17" ht="18" customHeight="1" x14ac:dyDescent="0.2">
      <c r="A28" s="654"/>
      <c r="B28" s="655"/>
      <c r="C28" s="656"/>
      <c r="D28" s="657" t="s">
        <v>1104</v>
      </c>
      <c r="E28" s="322"/>
      <c r="F28" s="658">
        <f>F25/5</f>
        <v>7.6923076923076913E-2</v>
      </c>
      <c r="G28" s="659">
        <v>0.06</v>
      </c>
      <c r="H28" s="658">
        <f>G28-F28</f>
        <v>-1.6923076923076916E-2</v>
      </c>
      <c r="I28" s="660">
        <f>IF(F28=0,0,H28/F28)</f>
        <v>-0.21999999999999992</v>
      </c>
      <c r="J28" s="309"/>
      <c r="K28" s="309"/>
      <c r="L28" s="309"/>
      <c r="M28" s="309"/>
      <c r="N28" s="309"/>
      <c r="O28" s="309"/>
      <c r="P28" s="309"/>
      <c r="Q28" s="309"/>
    </row>
    <row r="29" spans="1:17" ht="18" customHeight="1" x14ac:dyDescent="0.2">
      <c r="A29" s="654"/>
      <c r="B29" s="644"/>
      <c r="C29" s="629"/>
      <c r="D29" s="630" t="s">
        <v>1065</v>
      </c>
      <c r="E29" s="676"/>
      <c r="F29" s="663"/>
      <c r="G29" s="663"/>
      <c r="H29" s="671"/>
      <c r="I29" s="672"/>
      <c r="J29" s="309"/>
      <c r="K29" s="309"/>
      <c r="L29" s="309"/>
      <c r="M29" s="309"/>
      <c r="N29" s="309"/>
      <c r="O29" s="309"/>
      <c r="P29" s="309"/>
      <c r="Q29" s="309"/>
    </row>
    <row r="30" spans="1:17" ht="18" customHeight="1" x14ac:dyDescent="0.2">
      <c r="A30" s="654"/>
      <c r="B30" s="635" t="s">
        <v>148</v>
      </c>
      <c r="C30" s="641" t="s">
        <v>643</v>
      </c>
      <c r="E30" s="309"/>
      <c r="F30" s="673"/>
      <c r="G30" s="673"/>
      <c r="H30" s="674"/>
      <c r="I30" s="675"/>
      <c r="J30" s="309"/>
      <c r="K30" s="309"/>
      <c r="L30" s="309"/>
      <c r="M30" s="309"/>
      <c r="N30" s="309"/>
      <c r="O30" s="309"/>
      <c r="P30" s="309"/>
      <c r="Q30" s="309"/>
    </row>
    <row r="31" spans="1:17" ht="18" customHeight="1" x14ac:dyDescent="0.2">
      <c r="A31" s="654"/>
      <c r="B31" s="655"/>
      <c r="C31" s="656"/>
      <c r="D31" s="657" t="s">
        <v>1104</v>
      </c>
      <c r="E31" s="322"/>
      <c r="F31" s="658">
        <f>F22*0.71</f>
        <v>1.6384615384615382</v>
      </c>
      <c r="G31" s="659">
        <v>1.31</v>
      </c>
      <c r="H31" s="658">
        <f>G31-F31</f>
        <v>-0.32846153846153814</v>
      </c>
      <c r="I31" s="660">
        <f>IF(F31=0,0,H31/F31)</f>
        <v>-0.20046948356807495</v>
      </c>
      <c r="J31" s="309"/>
      <c r="K31" s="309"/>
      <c r="L31" s="309"/>
      <c r="M31" s="309"/>
      <c r="N31" s="309"/>
      <c r="O31" s="309"/>
      <c r="P31" s="309"/>
      <c r="Q31" s="309"/>
    </row>
    <row r="32" spans="1:17" ht="18" customHeight="1" x14ac:dyDescent="0.2">
      <c r="A32" s="654"/>
      <c r="B32" s="644"/>
      <c r="C32" s="629"/>
      <c r="D32" s="677" t="s">
        <v>923</v>
      </c>
      <c r="E32" s="630"/>
      <c r="F32" s="663"/>
      <c r="G32" s="663"/>
      <c r="H32" s="671"/>
      <c r="I32" s="672"/>
      <c r="J32" s="309"/>
      <c r="K32" s="309"/>
      <c r="L32" s="309"/>
      <c r="M32" s="309"/>
      <c r="N32" s="309"/>
      <c r="O32" s="309"/>
      <c r="P32" s="309"/>
      <c r="Q32" s="309"/>
    </row>
    <row r="33" spans="1:17" ht="24.6" customHeight="1" x14ac:dyDescent="0.2">
      <c r="B33" s="678" t="s">
        <v>149</v>
      </c>
      <c r="C33" s="679" t="s">
        <v>1106</v>
      </c>
      <c r="D33" s="680"/>
      <c r="E33" s="630"/>
      <c r="F33" s="681">
        <f>F22+F25+F28+F31</f>
        <v>4.4076923076923071</v>
      </c>
      <c r="G33" s="681">
        <f>G22+G25+G28+G31</f>
        <v>4.71</v>
      </c>
      <c r="H33" s="681">
        <f>H22+H25+H28+H31</f>
        <v>0.30230769230769272</v>
      </c>
      <c r="I33" s="682">
        <f>IF(F33=0,0,H33/F33)</f>
        <v>6.8586387434555071E-2</v>
      </c>
      <c r="J33" s="309"/>
      <c r="K33" s="309"/>
      <c r="L33" s="309"/>
      <c r="M33" s="309"/>
      <c r="N33" s="309"/>
      <c r="O33" s="309"/>
      <c r="P33" s="309"/>
      <c r="Q33" s="309"/>
    </row>
    <row r="34" spans="1:17" ht="15.95" customHeight="1" x14ac:dyDescent="0.2">
      <c r="A34" s="654"/>
      <c r="B34" s="309"/>
      <c r="C34" s="309"/>
      <c r="D34" s="309"/>
      <c r="E34" s="309"/>
      <c r="F34" s="309"/>
      <c r="G34" s="309"/>
      <c r="H34" s="309"/>
      <c r="I34" s="309"/>
      <c r="J34" s="309"/>
      <c r="K34" s="309"/>
      <c r="L34" s="309"/>
      <c r="M34" s="309"/>
      <c r="N34" s="309"/>
      <c r="O34" s="309"/>
      <c r="P34" s="309"/>
      <c r="Q34" s="309"/>
    </row>
    <row r="35" spans="1:17" ht="12" customHeight="1" x14ac:dyDescent="0.2">
      <c r="A35" s="632"/>
      <c r="B35" s="632"/>
      <c r="C35" s="632"/>
      <c r="D35" s="322"/>
      <c r="E35" s="322"/>
      <c r="F35" s="322"/>
      <c r="G35" s="322"/>
      <c r="H35" s="683"/>
      <c r="I35" s="322"/>
      <c r="J35" s="322"/>
      <c r="K35" s="322"/>
      <c r="L35" s="309"/>
      <c r="M35" s="309"/>
      <c r="N35" s="309"/>
      <c r="O35" s="309"/>
      <c r="P35" s="309"/>
      <c r="Q35" s="309"/>
    </row>
    <row r="36" spans="1:17" ht="18" customHeight="1" x14ac:dyDescent="0.25">
      <c r="A36" s="684"/>
      <c r="B36" s="685" t="s">
        <v>1066</v>
      </c>
      <c r="C36" s="322"/>
      <c r="D36" s="322"/>
      <c r="E36" s="686"/>
      <c r="F36" s="686"/>
      <c r="G36" s="687"/>
      <c r="H36" s="686"/>
      <c r="I36" s="322"/>
      <c r="J36" s="322"/>
      <c r="K36" s="322"/>
      <c r="L36" s="309"/>
      <c r="M36" s="309"/>
      <c r="N36" s="309"/>
      <c r="O36" s="309"/>
      <c r="P36" s="309"/>
      <c r="Q36" s="309"/>
    </row>
    <row r="37" spans="1:17" ht="18" customHeight="1" x14ac:dyDescent="0.2">
      <c r="A37" s="684"/>
      <c r="B37" s="688" t="s">
        <v>1067</v>
      </c>
      <c r="C37" s="687"/>
      <c r="D37" s="686"/>
      <c r="E37" s="689"/>
      <c r="F37" s="690"/>
      <c r="G37" s="686"/>
      <c r="H37" s="690"/>
      <c r="I37" s="322"/>
      <c r="J37" s="322"/>
      <c r="K37" s="322"/>
      <c r="L37" s="309"/>
      <c r="M37" s="309"/>
      <c r="N37" s="309"/>
      <c r="O37" s="309"/>
      <c r="P37" s="309"/>
      <c r="Q37" s="309"/>
    </row>
    <row r="38" spans="1:17" ht="9" customHeight="1" x14ac:dyDescent="0.2">
      <c r="A38" s="684"/>
      <c r="B38" s="322"/>
      <c r="C38" s="322"/>
      <c r="D38" s="322"/>
      <c r="E38" s="691"/>
      <c r="F38" s="692"/>
      <c r="G38" s="322"/>
      <c r="H38" s="692"/>
      <c r="I38" s="322"/>
      <c r="J38" s="322"/>
      <c r="K38" s="322"/>
      <c r="L38" s="309"/>
      <c r="M38" s="309"/>
      <c r="N38" s="309"/>
      <c r="O38" s="309"/>
      <c r="P38" s="309"/>
      <c r="Q38" s="309"/>
    </row>
    <row r="39" spans="1:17" ht="18" customHeight="1" x14ac:dyDescent="0.2">
      <c r="A39" s="684"/>
      <c r="B39" s="687"/>
      <c r="C39" s="687"/>
      <c r="D39" s="686"/>
      <c r="E39" s="689"/>
      <c r="F39" s="690"/>
      <c r="G39" s="686"/>
      <c r="H39" s="690"/>
      <c r="I39" s="322"/>
      <c r="J39" s="322"/>
      <c r="K39" s="322"/>
      <c r="L39" s="309"/>
      <c r="M39" s="309"/>
      <c r="N39" s="309"/>
      <c r="O39" s="309"/>
      <c r="P39" s="309"/>
      <c r="Q39" s="309"/>
    </row>
    <row r="40" spans="1:17" ht="18" customHeight="1" x14ac:dyDescent="0.2">
      <c r="A40" s="684"/>
      <c r="B40" s="322"/>
      <c r="C40" s="322"/>
      <c r="D40" s="322"/>
      <c r="E40" s="691"/>
      <c r="F40" s="692"/>
      <c r="G40" s="322"/>
      <c r="H40" s="692"/>
      <c r="I40" s="322"/>
      <c r="J40" s="322"/>
      <c r="K40" s="322"/>
      <c r="L40" s="309"/>
      <c r="M40" s="309"/>
      <c r="N40" s="309"/>
      <c r="O40" s="309"/>
      <c r="P40" s="309"/>
      <c r="Q40" s="309"/>
    </row>
    <row r="41" spans="1:17" x14ac:dyDescent="0.2">
      <c r="A41" s="309"/>
      <c r="B41" s="309"/>
      <c r="C41" s="309"/>
      <c r="D41" s="309"/>
      <c r="E41" s="309"/>
      <c r="F41" s="309"/>
      <c r="G41" s="309"/>
      <c r="H41" s="309"/>
      <c r="I41" s="309"/>
      <c r="J41" s="309"/>
      <c r="K41" s="309"/>
      <c r="L41" s="309"/>
      <c r="M41" s="309"/>
      <c r="N41" s="309"/>
      <c r="O41" s="309"/>
      <c r="P41" s="309"/>
      <c r="Q41" s="309"/>
    </row>
    <row r="42" spans="1:17" x14ac:dyDescent="0.2">
      <c r="A42" s="309"/>
      <c r="B42" s="309"/>
      <c r="C42" s="309"/>
      <c r="D42" s="309"/>
      <c r="E42" s="309"/>
      <c r="F42" s="309"/>
      <c r="G42" s="309"/>
      <c r="H42" s="309"/>
      <c r="I42" s="309"/>
      <c r="J42" s="309"/>
      <c r="K42" s="309"/>
      <c r="L42" s="309"/>
      <c r="M42" s="309"/>
      <c r="N42" s="309"/>
      <c r="O42" s="309"/>
      <c r="P42" s="309"/>
      <c r="Q42" s="309"/>
    </row>
    <row r="43" spans="1:17" x14ac:dyDescent="0.2">
      <c r="A43" s="309"/>
      <c r="B43" s="309"/>
      <c r="C43" s="309"/>
      <c r="D43" s="309"/>
      <c r="E43" s="309"/>
      <c r="F43" s="309"/>
      <c r="G43" s="309"/>
      <c r="H43" s="309"/>
      <c r="I43" s="309"/>
      <c r="J43" s="309"/>
      <c r="K43" s="309"/>
      <c r="L43" s="309"/>
      <c r="M43" s="309"/>
      <c r="N43" s="309"/>
      <c r="O43" s="309"/>
      <c r="P43" s="309"/>
      <c r="Q43" s="309"/>
    </row>
  </sheetData>
  <mergeCells count="4">
    <mergeCell ref="A1:B1"/>
    <mergeCell ref="A2:B2"/>
    <mergeCell ref="A5:I5"/>
    <mergeCell ref="A4:I4"/>
  </mergeCells>
  <phoneticPr fontId="0" type="noConversion"/>
  <pageMargins left="0.75" right="0.5" top="1" bottom="1" header="0.5" footer="0.5"/>
  <pageSetup fitToWidth="2" orientation="portrait" blackAndWhite="1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53" r:id="rId4" name="Button 9">
              <controlPr defaultSize="0" print="0" autoFill="0" autoPict="0" macro="[0]!Print_Sheet3A2">
                <anchor moveWithCells="1" sizeWithCells="1">
                  <from>
                    <xdr:col>0</xdr:col>
                    <xdr:colOff>28575</xdr:colOff>
                    <xdr:row>1</xdr:row>
                    <xdr:rowOff>104775</xdr:rowOff>
                  </from>
                  <to>
                    <xdr:col>3</xdr:col>
                    <xdr:colOff>295275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5" name="Button 10">
              <controlPr defaultSize="0" print="0" autoFill="0" autoPict="0" macro="[0]!Go_To_Next_Sheet">
                <anchor moveWithCells="1" sizeWithCells="1">
                  <from>
                    <xdr:col>8</xdr:col>
                    <xdr:colOff>0</xdr:colOff>
                    <xdr:row>0</xdr:row>
                    <xdr:rowOff>9525</xdr:rowOff>
                  </from>
                  <to>
                    <xdr:col>9</xdr:col>
                    <xdr:colOff>0</xdr:colOff>
                    <xdr:row>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6" name="Button 11">
              <controlPr defaultSize="0" print="0" autoFill="0" autoPict="0" macro="[0]!Go_To_Previous_Sheet">
                <anchor moveWithCells="1" sizeWithCells="1">
                  <from>
                    <xdr:col>8</xdr:col>
                    <xdr:colOff>0</xdr:colOff>
                    <xdr:row>1</xdr:row>
                    <xdr:rowOff>85725</xdr:rowOff>
                  </from>
                  <to>
                    <xdr:col>9</xdr:col>
                    <xdr:colOff>0</xdr:colOff>
                    <xdr:row>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7" name="Button 18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3</xdr:col>
                    <xdr:colOff>285750</xdr:colOff>
                    <xdr:row>1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indexed="35"/>
  </sheetPr>
  <dimension ref="A1:K36"/>
  <sheetViews>
    <sheetView showGridLines="0" workbookViewId="0">
      <selection activeCell="B30" sqref="B30"/>
    </sheetView>
  </sheetViews>
  <sheetFormatPr defaultColWidth="9.42578125" defaultRowHeight="12.75" x14ac:dyDescent="0.2"/>
  <cols>
    <col min="1" max="1" width="6.42578125" style="693" customWidth="1"/>
    <col min="2" max="2" width="4.85546875" style="693" customWidth="1"/>
    <col min="3" max="3" width="7.7109375" style="693" customWidth="1"/>
    <col min="4" max="4" width="2.5703125" style="693" customWidth="1"/>
    <col min="5" max="5" width="23.85546875" style="693" customWidth="1"/>
    <col min="6" max="6" width="4.7109375" style="693" customWidth="1"/>
    <col min="7" max="7" width="8" style="693" customWidth="1"/>
    <col min="8" max="8" width="2.5703125" style="693" customWidth="1"/>
    <col min="9" max="9" width="23.140625" style="693" customWidth="1"/>
    <col min="10" max="10" width="17.140625" style="693" customWidth="1"/>
    <col min="11" max="11" width="2.5703125" style="693" customWidth="1"/>
    <col min="12" max="12" width="0.140625" style="693" customWidth="1"/>
    <col min="13" max="16384" width="9.42578125" style="693"/>
  </cols>
  <sheetData>
    <row r="1" spans="1:10" x14ac:dyDescent="0.2">
      <c r="B1" s="694"/>
      <c r="C1" s="694"/>
      <c r="D1" s="694"/>
      <c r="E1" s="694"/>
      <c r="F1" s="694"/>
      <c r="G1" s="694"/>
      <c r="H1" s="694"/>
      <c r="I1" s="694"/>
      <c r="J1" s="695" t="s">
        <v>1003</v>
      </c>
    </row>
    <row r="2" spans="1:10" x14ac:dyDescent="0.2">
      <c r="B2" s="694"/>
      <c r="C2" s="694"/>
      <c r="D2" s="694"/>
      <c r="E2" s="694"/>
      <c r="F2" s="694"/>
      <c r="G2" s="694"/>
      <c r="H2" s="694"/>
      <c r="I2" s="694"/>
      <c r="J2" s="696"/>
    </row>
    <row r="3" spans="1:10" x14ac:dyDescent="0.2">
      <c r="B3" s="694"/>
      <c r="C3" s="694"/>
      <c r="D3" s="694"/>
      <c r="E3" s="694"/>
      <c r="F3" s="694"/>
      <c r="G3" s="694"/>
      <c r="H3" s="694"/>
      <c r="I3" s="694"/>
      <c r="J3" s="696"/>
    </row>
    <row r="4" spans="1:10" x14ac:dyDescent="0.2">
      <c r="A4" s="1408" t="str">
        <f>'3A2'!A4:I4</f>
        <v>2015 BUDGET STATEMENT CAMDEN COUNTY WELFARE AGENCY</v>
      </c>
      <c r="B4" s="1408" t="str">
        <f t="shared" ref="B4:J4" si="0">Year&amp;" BUDGET STATEMENT FOR "&amp; COUNTY_NAME&amp;" COUNTY WELFARE AGENCY"</f>
        <v>2010 BUDGET STATEMENT FOR CAMDEN COUNTY WELFARE AGENCY</v>
      </c>
      <c r="C4" s="1408" t="str">
        <f t="shared" si="0"/>
        <v>2010 BUDGET STATEMENT FOR CAMDEN COUNTY WELFARE AGENCY</v>
      </c>
      <c r="D4" s="1408" t="str">
        <f t="shared" si="0"/>
        <v>2010 BUDGET STATEMENT FOR CAMDEN COUNTY WELFARE AGENCY</v>
      </c>
      <c r="E4" s="1408" t="str">
        <f t="shared" si="0"/>
        <v>2010 BUDGET STATEMENT FOR CAMDEN COUNTY WELFARE AGENCY</v>
      </c>
      <c r="F4" s="1408"/>
      <c r="G4" s="1408" t="str">
        <f t="shared" si="0"/>
        <v>2010 BUDGET STATEMENT FOR CAMDEN COUNTY WELFARE AGENCY</v>
      </c>
      <c r="H4" s="1408" t="str">
        <f t="shared" si="0"/>
        <v>2010 BUDGET STATEMENT FOR CAMDEN COUNTY WELFARE AGENCY</v>
      </c>
      <c r="I4" s="1408"/>
      <c r="J4" s="1408" t="str">
        <f t="shared" si="0"/>
        <v>2010 BUDGET STATEMENT FOR CAMDEN COUNTY WELFARE AGENCY</v>
      </c>
    </row>
    <row r="5" spans="1:10" ht="8.1" customHeight="1" x14ac:dyDescent="0.2">
      <c r="A5" s="697"/>
      <c r="B5" s="697"/>
      <c r="C5" s="697"/>
      <c r="D5" s="697"/>
      <c r="E5" s="697"/>
      <c r="F5" s="697"/>
      <c r="G5" s="697"/>
      <c r="H5" s="697"/>
      <c r="I5" s="697"/>
      <c r="J5" s="697"/>
    </row>
    <row r="6" spans="1:10" x14ac:dyDescent="0.2">
      <c r="A6" s="1408" t="s">
        <v>440</v>
      </c>
      <c r="B6" s="1408"/>
      <c r="C6" s="1408"/>
      <c r="D6" s="1408"/>
      <c r="E6" s="1408"/>
      <c r="F6" s="1408"/>
      <c r="G6" s="1408"/>
      <c r="H6" s="1408"/>
      <c r="I6" s="1408"/>
      <c r="J6" s="1408"/>
    </row>
    <row r="7" spans="1:10" ht="12.95" customHeight="1" x14ac:dyDescent="0.2">
      <c r="B7" s="698"/>
      <c r="C7" s="698"/>
      <c r="D7" s="698"/>
      <c r="E7" s="698"/>
      <c r="F7" s="698"/>
      <c r="G7" s="698"/>
      <c r="H7" s="698"/>
      <c r="I7" s="698"/>
      <c r="J7" s="694"/>
    </row>
    <row r="8" spans="1:10" ht="12.95" customHeight="1" x14ac:dyDescent="0.2">
      <c r="E8" s="694"/>
      <c r="F8" s="694"/>
      <c r="G8" s="694"/>
      <c r="H8" s="694"/>
      <c r="I8" s="694"/>
      <c r="J8" s="694"/>
    </row>
    <row r="9" spans="1:10" ht="12.95" customHeight="1" x14ac:dyDescent="0.2">
      <c r="A9" s="699" t="s">
        <v>644</v>
      </c>
      <c r="B9" s="700" t="s">
        <v>1250</v>
      </c>
      <c r="E9" s="694"/>
      <c r="F9" s="694"/>
      <c r="G9" s="694"/>
      <c r="H9" s="694"/>
      <c r="I9" s="694"/>
      <c r="J9" s="694"/>
    </row>
    <row r="10" spans="1:10" ht="22.15" customHeight="1" x14ac:dyDescent="0.2">
      <c r="A10" s="699"/>
      <c r="B10" s="693" t="s">
        <v>1182</v>
      </c>
      <c r="E10" s="694"/>
      <c r="F10" s="701"/>
      <c r="G10" s="701" t="s">
        <v>1233</v>
      </c>
      <c r="H10" s="701"/>
      <c r="I10" s="701"/>
      <c r="J10" s="694"/>
    </row>
    <row r="11" spans="1:10" ht="22.15" customHeight="1" x14ac:dyDescent="0.2">
      <c r="A11" s="699"/>
      <c r="E11" s="694"/>
      <c r="F11" s="702"/>
      <c r="G11" s="702"/>
      <c r="H11" s="702"/>
      <c r="I11" s="702"/>
      <c r="J11" s="694"/>
    </row>
    <row r="12" spans="1:10" ht="12.95" customHeight="1" x14ac:dyDescent="0.2">
      <c r="A12" s="699"/>
      <c r="B12" s="693" t="s">
        <v>1183</v>
      </c>
      <c r="E12" s="694"/>
      <c r="F12" s="694"/>
      <c r="G12" s="694"/>
      <c r="H12" s="694"/>
      <c r="I12" s="694"/>
      <c r="J12" s="694"/>
    </row>
    <row r="13" spans="1:10" ht="22.15" customHeight="1" x14ac:dyDescent="0.2">
      <c r="A13" s="699"/>
      <c r="B13" s="703"/>
      <c r="C13" s="703"/>
      <c r="D13" s="703"/>
      <c r="E13" s="701"/>
      <c r="F13" s="701"/>
      <c r="G13" s="701"/>
      <c r="H13" s="701"/>
      <c r="I13" s="701"/>
      <c r="J13" s="694"/>
    </row>
    <row r="14" spans="1:10" ht="22.15" customHeight="1" x14ac:dyDescent="0.2">
      <c r="A14" s="699"/>
      <c r="B14" s="704"/>
      <c r="C14" s="704"/>
      <c r="D14" s="704"/>
      <c r="E14" s="705"/>
      <c r="F14" s="705"/>
      <c r="G14" s="705"/>
      <c r="H14" s="705"/>
      <c r="I14" s="705"/>
      <c r="J14" s="694"/>
    </row>
    <row r="15" spans="1:10" ht="22.15" customHeight="1" x14ac:dyDescent="0.2">
      <c r="A15" s="699"/>
      <c r="B15" s="704"/>
      <c r="C15" s="704"/>
      <c r="D15" s="704"/>
      <c r="E15" s="705"/>
      <c r="F15" s="705"/>
      <c r="G15" s="705"/>
      <c r="H15" s="705"/>
      <c r="I15" s="705"/>
      <c r="J15" s="694"/>
    </row>
    <row r="16" spans="1:10" ht="12.95" customHeight="1" thickBot="1" x14ac:dyDescent="0.25">
      <c r="B16" s="706"/>
      <c r="E16" s="694"/>
      <c r="F16" s="694"/>
      <c r="G16" s="694"/>
      <c r="H16" s="694"/>
      <c r="I16" s="694"/>
      <c r="J16" s="694"/>
    </row>
    <row r="17" spans="1:11" ht="20.100000000000001" customHeight="1" thickBot="1" x14ac:dyDescent="0.25">
      <c r="A17" s="707"/>
      <c r="B17" s="708"/>
      <c r="C17" s="709">
        <f>I19-I21</f>
        <v>80.909333333333336</v>
      </c>
      <c r="D17" s="694"/>
      <c r="E17" s="699" t="s">
        <v>1187</v>
      </c>
      <c r="F17" s="696"/>
      <c r="G17" s="710"/>
      <c r="H17" s="694"/>
      <c r="I17" s="699" t="s">
        <v>1188</v>
      </c>
      <c r="J17" s="694"/>
    </row>
    <row r="18" spans="1:11" ht="20.100000000000001" customHeight="1" thickBot="1" x14ac:dyDescent="0.25">
      <c r="A18" s="707"/>
      <c r="B18" s="711"/>
      <c r="C18" s="712"/>
      <c r="D18" s="694"/>
      <c r="E18" s="696"/>
      <c r="F18" s="696"/>
      <c r="G18" s="713"/>
      <c r="H18" s="694"/>
      <c r="I18" s="696"/>
      <c r="J18" s="694"/>
    </row>
    <row r="19" spans="1:11" ht="22.15" customHeight="1" thickBot="1" x14ac:dyDescent="0.25">
      <c r="A19" s="699"/>
      <c r="B19" s="714" t="s">
        <v>1186</v>
      </c>
      <c r="D19" s="694"/>
      <c r="E19" s="694"/>
      <c r="F19" s="694"/>
      <c r="G19" s="715"/>
      <c r="I19" s="716">
        <f>'3A1'!H13</f>
        <v>184.52933333333334</v>
      </c>
      <c r="J19" s="694"/>
    </row>
    <row r="20" spans="1:11" ht="13.5" thickBot="1" x14ac:dyDescent="0.25">
      <c r="A20" s="699"/>
      <c r="B20" s="714"/>
      <c r="D20" s="694"/>
      <c r="E20" s="694"/>
      <c r="F20" s="694"/>
      <c r="G20" s="715"/>
      <c r="I20" s="717" t="s">
        <v>1184</v>
      </c>
      <c r="J20" s="694"/>
    </row>
    <row r="21" spans="1:11" ht="20.100000000000001" customHeight="1" thickBot="1" x14ac:dyDescent="0.25">
      <c r="B21" s="699" t="s">
        <v>1185</v>
      </c>
      <c r="C21" s="702"/>
      <c r="D21" s="694"/>
      <c r="G21" s="718"/>
      <c r="H21" s="694"/>
      <c r="I21" s="716">
        <f>'3A1'!D31</f>
        <v>103.62</v>
      </c>
      <c r="J21" s="719"/>
      <c r="K21" s="720"/>
    </row>
    <row r="22" spans="1:11" x14ac:dyDescent="0.2">
      <c r="B22" s="694"/>
      <c r="C22" s="694"/>
      <c r="D22" s="694"/>
      <c r="E22" s="694"/>
      <c r="F22" s="721"/>
      <c r="G22" s="694"/>
      <c r="H22" s="694"/>
      <c r="I22" s="717" t="s">
        <v>1184</v>
      </c>
      <c r="J22" s="722"/>
    </row>
    <row r="23" spans="1:11" x14ac:dyDescent="0.2">
      <c r="B23" s="694"/>
      <c r="C23" s="694"/>
      <c r="D23" s="694"/>
      <c r="E23" s="694"/>
      <c r="F23" s="694"/>
      <c r="G23" s="694"/>
      <c r="H23" s="694"/>
      <c r="I23" s="694"/>
      <c r="J23" s="698"/>
    </row>
    <row r="24" spans="1:11" x14ac:dyDescent="0.2">
      <c r="A24" s="723" t="s">
        <v>645</v>
      </c>
      <c r="B24" s="700" t="s">
        <v>646</v>
      </c>
      <c r="C24" s="700"/>
      <c r="D24" s="694"/>
      <c r="E24" s="694"/>
      <c r="F24" s="694"/>
      <c r="G24" s="694"/>
      <c r="H24" s="694"/>
      <c r="I24" s="694"/>
      <c r="J24" s="694"/>
    </row>
    <row r="25" spans="1:11" x14ac:dyDescent="0.2">
      <c r="B25" s="1353"/>
      <c r="C25" s="696"/>
      <c r="D25" s="694"/>
      <c r="E25" s="694"/>
      <c r="F25" s="694"/>
      <c r="G25" s="694"/>
      <c r="H25" s="694"/>
      <c r="I25" s="694"/>
      <c r="J25" s="694"/>
    </row>
    <row r="26" spans="1:11" ht="18" customHeight="1" x14ac:dyDescent="0.2">
      <c r="B26" s="725" t="s">
        <v>1340</v>
      </c>
      <c r="C26" s="725"/>
      <c r="D26" s="725"/>
      <c r="E26" s="725"/>
      <c r="F26" s="725"/>
      <c r="G26" s="725"/>
      <c r="H26" s="725"/>
      <c r="I26" s="725"/>
      <c r="J26" s="725"/>
    </row>
    <row r="27" spans="1:11" ht="18" customHeight="1" x14ac:dyDescent="0.2">
      <c r="B27" s="726" t="s">
        <v>1337</v>
      </c>
      <c r="C27" s="727"/>
      <c r="D27" s="727"/>
      <c r="E27" s="727"/>
      <c r="F27" s="727"/>
      <c r="G27" s="727"/>
      <c r="H27" s="727"/>
      <c r="I27" s="727"/>
      <c r="J27" s="727"/>
    </row>
    <row r="28" spans="1:11" ht="18" customHeight="1" x14ac:dyDescent="0.2">
      <c r="B28" s="1409" t="s">
        <v>1341</v>
      </c>
      <c r="C28" s="1409"/>
      <c r="D28" s="1409"/>
      <c r="E28" s="1409"/>
      <c r="F28" s="1409"/>
      <c r="G28" s="1409"/>
      <c r="H28" s="1409"/>
      <c r="I28" s="1409"/>
      <c r="J28" s="1409"/>
    </row>
    <row r="29" spans="1:11" ht="18" customHeight="1" x14ac:dyDescent="0.2">
      <c r="B29" s="727" t="s">
        <v>1339</v>
      </c>
      <c r="C29" s="727"/>
      <c r="D29" s="727"/>
      <c r="E29" s="727"/>
      <c r="F29" s="727"/>
      <c r="G29" s="727"/>
      <c r="H29" s="727"/>
      <c r="I29" s="727"/>
      <c r="J29" s="727"/>
    </row>
    <row r="30" spans="1:11" ht="18" customHeight="1" x14ac:dyDescent="0.2">
      <c r="B30" s="727" t="s">
        <v>1338</v>
      </c>
      <c r="C30" s="727"/>
      <c r="D30" s="727"/>
      <c r="E30" s="727"/>
      <c r="F30" s="727"/>
      <c r="G30" s="727"/>
      <c r="H30" s="727"/>
      <c r="I30" s="727"/>
      <c r="J30" s="727"/>
    </row>
    <row r="31" spans="1:11" ht="18" customHeight="1" x14ac:dyDescent="0.2">
      <c r="B31" s="727"/>
      <c r="C31" s="727"/>
      <c r="D31" s="727"/>
      <c r="E31" s="727"/>
      <c r="F31" s="727"/>
      <c r="G31" s="727"/>
      <c r="H31" s="727"/>
      <c r="I31" s="727"/>
      <c r="J31" s="727"/>
    </row>
    <row r="32" spans="1:11" ht="18" customHeight="1" x14ac:dyDescent="0.2">
      <c r="B32" s="727"/>
      <c r="C32" s="728"/>
      <c r="D32" s="728"/>
      <c r="E32" s="728"/>
      <c r="F32" s="728"/>
      <c r="G32" s="728"/>
      <c r="H32" s="728"/>
      <c r="I32" s="728"/>
      <c r="J32" s="728"/>
    </row>
    <row r="33" spans="2:10" ht="18" customHeight="1" x14ac:dyDescent="0.2">
      <c r="B33" s="705"/>
      <c r="C33" s="705"/>
      <c r="D33" s="705"/>
      <c r="E33" s="705"/>
      <c r="F33" s="705"/>
      <c r="G33" s="705"/>
      <c r="H33" s="705"/>
      <c r="I33" s="705"/>
      <c r="J33" s="705"/>
    </row>
    <row r="35" spans="2:10" x14ac:dyDescent="0.2">
      <c r="B35" s="693" t="s">
        <v>1189</v>
      </c>
    </row>
    <row r="36" spans="2:10" x14ac:dyDescent="0.2">
      <c r="E36" s="693" t="s">
        <v>1190</v>
      </c>
    </row>
  </sheetData>
  <mergeCells count="3">
    <mergeCell ref="A4:J4"/>
    <mergeCell ref="A6:J6"/>
    <mergeCell ref="B28:J28"/>
  </mergeCells>
  <phoneticPr fontId="0" type="noConversion"/>
  <pageMargins left="0.75" right="0.5" top="1" bottom="1" header="0.5" footer="0.5"/>
  <pageSetup scale="91" orientation="portrait" blackAndWhite="1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28575</xdr:colOff>
                    <xdr:row>0</xdr:row>
                    <xdr:rowOff>28575</xdr:rowOff>
                  </from>
                  <to>
                    <xdr:col>1</xdr:col>
                    <xdr:colOff>209550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8" r:id="rId5" name="Button 2">
              <controlPr defaultSize="0" print="0" autoFill="0" autoPict="0" macro="[0]!Print_Sheet3A3">
                <anchor moveWithCells="1" sizeWithCells="1">
                  <from>
                    <xdr:col>0</xdr:col>
                    <xdr:colOff>28575</xdr:colOff>
                    <xdr:row>1</xdr:row>
                    <xdr:rowOff>76200</xdr:rowOff>
                  </from>
                  <to>
                    <xdr:col>1</xdr:col>
                    <xdr:colOff>209550</xdr:colOff>
                    <xdr:row>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1" r:id="rId6" name="Button 5">
              <controlPr defaultSize="0" print="0" autoFill="0" autoPict="0" macro="[0]!Go_To_Next_Sheet">
                <anchor moveWithCells="1" sizeWithCells="1">
                  <from>
                    <xdr:col>8</xdr:col>
                    <xdr:colOff>590550</xdr:colOff>
                    <xdr:row>0</xdr:row>
                    <xdr:rowOff>0</xdr:rowOff>
                  </from>
                  <to>
                    <xdr:col>8</xdr:col>
                    <xdr:colOff>1428750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42" r:id="rId7" name="Button 6">
              <controlPr defaultSize="0" print="0" autoFill="0" autoPict="0" macro="[0]!Go_To_Previous_Sheet">
                <anchor moveWithCells="1" sizeWithCells="1">
                  <from>
                    <xdr:col>8</xdr:col>
                    <xdr:colOff>590550</xdr:colOff>
                    <xdr:row>1</xdr:row>
                    <xdr:rowOff>47625</xdr:rowOff>
                  </from>
                  <to>
                    <xdr:col>8</xdr:col>
                    <xdr:colOff>1428750</xdr:colOff>
                    <xdr:row>2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1">
    <tabColor indexed="35"/>
  </sheetPr>
  <dimension ref="A1:K46"/>
  <sheetViews>
    <sheetView showGridLines="0" topLeftCell="A16" workbookViewId="0">
      <selection activeCell="I19" sqref="I19"/>
    </sheetView>
  </sheetViews>
  <sheetFormatPr defaultColWidth="9.42578125" defaultRowHeight="12.75" x14ac:dyDescent="0.2"/>
  <cols>
    <col min="1" max="1" width="6.42578125" style="693" customWidth="1"/>
    <col min="2" max="2" width="4.85546875" style="693" customWidth="1"/>
    <col min="3" max="3" width="7.7109375" style="693" customWidth="1"/>
    <col min="4" max="4" width="2.5703125" style="693" customWidth="1"/>
    <col min="5" max="5" width="23.85546875" style="693" customWidth="1"/>
    <col min="6" max="6" width="4.7109375" style="693" customWidth="1"/>
    <col min="7" max="7" width="8" style="693" customWidth="1"/>
    <col min="8" max="8" width="2.5703125" style="693" customWidth="1"/>
    <col min="9" max="9" width="23.140625" style="693" customWidth="1"/>
    <col min="10" max="10" width="17.140625" style="693" customWidth="1"/>
    <col min="11" max="11" width="2.5703125" style="693" customWidth="1"/>
    <col min="12" max="12" width="0.140625" style="693" customWidth="1"/>
    <col min="13" max="16384" width="9.42578125" style="693"/>
  </cols>
  <sheetData>
    <row r="1" spans="1:10" x14ac:dyDescent="0.2">
      <c r="B1" s="694"/>
      <c r="C1" s="694"/>
      <c r="D1" s="694"/>
      <c r="E1" s="694"/>
      <c r="F1" s="694"/>
      <c r="G1" s="694"/>
      <c r="H1" s="694"/>
      <c r="I1" s="694"/>
      <c r="J1" s="695" t="s">
        <v>1220</v>
      </c>
    </row>
    <row r="2" spans="1:10" x14ac:dyDescent="0.2">
      <c r="B2" s="694"/>
      <c r="C2" s="694"/>
      <c r="D2" s="694"/>
      <c r="E2" s="694"/>
      <c r="F2" s="694"/>
      <c r="G2" s="694"/>
      <c r="H2" s="694"/>
      <c r="I2" s="694"/>
      <c r="J2" s="696"/>
    </row>
    <row r="3" spans="1:10" x14ac:dyDescent="0.2">
      <c r="B3" s="694"/>
      <c r="C3" s="694"/>
      <c r="D3" s="694"/>
      <c r="E3" s="694"/>
      <c r="F3" s="694"/>
      <c r="G3" s="694"/>
      <c r="H3" s="694"/>
      <c r="I3" s="694"/>
      <c r="J3" s="696"/>
    </row>
    <row r="4" spans="1:10" x14ac:dyDescent="0.2">
      <c r="A4" s="1408" t="str">
        <f>'3A2'!A4:I4</f>
        <v>2015 BUDGET STATEMENT CAMDEN COUNTY WELFARE AGENCY</v>
      </c>
      <c r="B4" s="1408" t="str">
        <f t="shared" ref="B4:J4" si="0">Year&amp;" BUDGET STATEMENT FOR "&amp; COUNTY_NAME&amp;" COUNTY WELFARE AGENCY"</f>
        <v>2010 BUDGET STATEMENT FOR CAMDEN COUNTY WELFARE AGENCY</v>
      </c>
      <c r="C4" s="1408" t="str">
        <f t="shared" si="0"/>
        <v>2010 BUDGET STATEMENT FOR CAMDEN COUNTY WELFARE AGENCY</v>
      </c>
      <c r="D4" s="1408" t="str">
        <f t="shared" si="0"/>
        <v>2010 BUDGET STATEMENT FOR CAMDEN COUNTY WELFARE AGENCY</v>
      </c>
      <c r="E4" s="1408" t="str">
        <f t="shared" si="0"/>
        <v>2010 BUDGET STATEMENT FOR CAMDEN COUNTY WELFARE AGENCY</v>
      </c>
      <c r="F4" s="1408"/>
      <c r="G4" s="1408" t="str">
        <f t="shared" si="0"/>
        <v>2010 BUDGET STATEMENT FOR CAMDEN COUNTY WELFARE AGENCY</v>
      </c>
      <c r="H4" s="1408" t="str">
        <f t="shared" si="0"/>
        <v>2010 BUDGET STATEMENT FOR CAMDEN COUNTY WELFARE AGENCY</v>
      </c>
      <c r="I4" s="1408"/>
      <c r="J4" s="1408" t="str">
        <f t="shared" si="0"/>
        <v>2010 BUDGET STATEMENT FOR CAMDEN COUNTY WELFARE AGENCY</v>
      </c>
    </row>
    <row r="5" spans="1:10" ht="8.1" customHeight="1" x14ac:dyDescent="0.2">
      <c r="A5" s="697"/>
      <c r="B5" s="697"/>
      <c r="C5" s="697"/>
      <c r="D5" s="697"/>
      <c r="E5" s="697"/>
      <c r="F5" s="697"/>
      <c r="G5" s="697"/>
      <c r="H5" s="697"/>
      <c r="I5" s="697"/>
      <c r="J5" s="697"/>
    </row>
    <row r="6" spans="1:10" x14ac:dyDescent="0.2">
      <c r="A6" s="1408" t="s">
        <v>440</v>
      </c>
      <c r="B6" s="1408"/>
      <c r="C6" s="1408"/>
      <c r="D6" s="1408"/>
      <c r="E6" s="1408"/>
      <c r="F6" s="1408"/>
      <c r="G6" s="1408"/>
      <c r="H6" s="1408"/>
      <c r="I6" s="1408"/>
      <c r="J6" s="1408"/>
    </row>
    <row r="7" spans="1:10" ht="12.95" customHeight="1" x14ac:dyDescent="0.2">
      <c r="B7" s="698"/>
      <c r="C7" s="698"/>
      <c r="D7" s="698"/>
      <c r="E7" s="698"/>
      <c r="F7" s="698"/>
      <c r="G7" s="698"/>
      <c r="H7" s="698"/>
      <c r="I7" s="698"/>
      <c r="J7" s="694"/>
    </row>
    <row r="8" spans="1:10" ht="12.95" customHeight="1" x14ac:dyDescent="0.2">
      <c r="E8" s="694"/>
      <c r="F8" s="694"/>
      <c r="G8" s="694"/>
      <c r="H8" s="694"/>
      <c r="I8" s="694"/>
      <c r="J8" s="694"/>
    </row>
    <row r="9" spans="1:10" ht="12.95" customHeight="1" x14ac:dyDescent="0.2">
      <c r="A9" s="699" t="s">
        <v>644</v>
      </c>
      <c r="B9" s="700" t="s">
        <v>1250</v>
      </c>
      <c r="E9" s="694"/>
      <c r="F9" s="694"/>
      <c r="G9" s="694"/>
      <c r="H9" s="694"/>
      <c r="I9" s="694"/>
      <c r="J9" s="694"/>
    </row>
    <row r="10" spans="1:10" ht="12.95" customHeight="1" x14ac:dyDescent="0.2">
      <c r="A10" s="699"/>
      <c r="B10" s="693" t="s">
        <v>1182</v>
      </c>
      <c r="E10" s="694"/>
      <c r="F10" s="701"/>
      <c r="G10" s="701" t="s">
        <v>1191</v>
      </c>
      <c r="H10" s="701"/>
      <c r="I10" s="701"/>
      <c r="J10" s="694"/>
    </row>
    <row r="11" spans="1:10" ht="12.95" customHeight="1" x14ac:dyDescent="0.2">
      <c r="A11" s="699"/>
      <c r="E11" s="694"/>
      <c r="F11" s="702"/>
      <c r="G11" s="702"/>
      <c r="H11" s="702"/>
      <c r="I11" s="702"/>
      <c r="J11" s="694"/>
    </row>
    <row r="12" spans="1:10" ht="20.100000000000001" customHeight="1" x14ac:dyDescent="0.2">
      <c r="A12" s="699"/>
      <c r="B12" s="693" t="s">
        <v>1183</v>
      </c>
      <c r="E12" s="694"/>
      <c r="F12" s="694"/>
      <c r="G12" s="694"/>
      <c r="H12" s="694"/>
      <c r="I12" s="694"/>
      <c r="J12" s="694"/>
    </row>
    <row r="13" spans="1:10" ht="12.95" customHeight="1" x14ac:dyDescent="0.2">
      <c r="A13" s="699"/>
      <c r="B13" s="703"/>
      <c r="C13" s="703"/>
      <c r="D13" s="703"/>
      <c r="E13" s="701"/>
      <c r="F13" s="701"/>
      <c r="G13" s="701"/>
      <c r="H13" s="701"/>
      <c r="I13" s="701"/>
      <c r="J13" s="694"/>
    </row>
    <row r="14" spans="1:10" ht="20.100000000000001" customHeight="1" x14ac:dyDescent="0.2">
      <c r="A14" s="699"/>
      <c r="B14" s="704"/>
      <c r="C14" s="704"/>
      <c r="D14" s="704"/>
      <c r="E14" s="705"/>
      <c r="F14" s="705"/>
      <c r="G14" s="705"/>
      <c r="H14" s="705"/>
      <c r="I14" s="705"/>
      <c r="J14" s="694"/>
    </row>
    <row r="15" spans="1:10" ht="12.95" customHeight="1" x14ac:dyDescent="0.2">
      <c r="A15" s="699"/>
      <c r="B15" s="704"/>
      <c r="C15" s="704"/>
      <c r="D15" s="704"/>
      <c r="E15" s="705"/>
      <c r="F15" s="705"/>
      <c r="G15" s="705"/>
      <c r="H15" s="705"/>
      <c r="I15" s="705"/>
      <c r="J15" s="694"/>
    </row>
    <row r="16" spans="1:10" ht="12.95" customHeight="1" thickBot="1" x14ac:dyDescent="0.25">
      <c r="B16" s="706"/>
      <c r="E16" s="694"/>
      <c r="F16" s="694"/>
      <c r="G16" s="694"/>
      <c r="H16" s="694"/>
      <c r="I16" s="694"/>
      <c r="J16" s="694"/>
    </row>
    <row r="17" spans="1:11" ht="12.95" customHeight="1" thickBot="1" x14ac:dyDescent="0.25">
      <c r="A17" s="707"/>
      <c r="B17" s="708"/>
      <c r="C17" s="709">
        <f>I19-I21</f>
        <v>17.348666666666666</v>
      </c>
      <c r="D17" s="694"/>
      <c r="E17" s="699" t="s">
        <v>1187</v>
      </c>
      <c r="F17" s="696"/>
      <c r="G17" s="710"/>
      <c r="H17" s="694"/>
      <c r="I17" s="699" t="s">
        <v>1188</v>
      </c>
      <c r="J17" s="694"/>
    </row>
    <row r="18" spans="1:11" ht="12.95" customHeight="1" thickBot="1" x14ac:dyDescent="0.25">
      <c r="A18" s="707"/>
      <c r="B18" s="711"/>
      <c r="C18" s="712"/>
      <c r="D18" s="694"/>
      <c r="E18" s="696"/>
      <c r="F18" s="696"/>
      <c r="G18" s="713"/>
      <c r="H18" s="694"/>
      <c r="I18" s="696"/>
      <c r="J18" s="694"/>
    </row>
    <row r="19" spans="1:11" ht="12.95" customHeight="1" thickBot="1" x14ac:dyDescent="0.25">
      <c r="A19" s="699"/>
      <c r="B19" s="714" t="s">
        <v>1186</v>
      </c>
      <c r="D19" s="694"/>
      <c r="E19" s="694"/>
      <c r="F19" s="694"/>
      <c r="G19" s="715"/>
      <c r="I19" s="716">
        <f>'3A1'!F32</f>
        <v>40.418666666666667</v>
      </c>
      <c r="J19" s="694"/>
    </row>
    <row r="20" spans="1:11" ht="12.95" customHeight="1" thickBot="1" x14ac:dyDescent="0.25">
      <c r="A20" s="699"/>
      <c r="B20" s="714"/>
      <c r="D20" s="694"/>
      <c r="E20" s="694"/>
      <c r="F20" s="694"/>
      <c r="G20" s="715"/>
      <c r="I20" s="717" t="s">
        <v>1184</v>
      </c>
      <c r="J20" s="694"/>
    </row>
    <row r="21" spans="1:11" ht="12.95" customHeight="1" thickBot="1" x14ac:dyDescent="0.25">
      <c r="B21" s="699" t="s">
        <v>1185</v>
      </c>
      <c r="C21" s="702"/>
      <c r="D21" s="694"/>
      <c r="G21" s="718"/>
      <c r="H21" s="694"/>
      <c r="I21" s="716">
        <f>'3A1'!D32</f>
        <v>23.07</v>
      </c>
      <c r="J21" s="719"/>
      <c r="K21" s="720"/>
    </row>
    <row r="22" spans="1:11" ht="18" customHeight="1" x14ac:dyDescent="0.2">
      <c r="B22" s="694"/>
      <c r="C22" s="694"/>
      <c r="D22" s="694"/>
      <c r="E22" s="694"/>
      <c r="F22" s="721"/>
      <c r="G22" s="694"/>
      <c r="H22" s="694"/>
      <c r="I22" s="717" t="s">
        <v>1184</v>
      </c>
      <c r="J22" s="722"/>
    </row>
    <row r="23" spans="1:11" ht="18" customHeight="1" x14ac:dyDescent="0.2">
      <c r="B23" s="694"/>
      <c r="C23" s="694"/>
      <c r="D23" s="694"/>
      <c r="E23" s="694"/>
      <c r="F23" s="694"/>
      <c r="G23" s="694"/>
      <c r="H23" s="694"/>
      <c r="I23" s="694"/>
      <c r="J23" s="698"/>
    </row>
    <row r="24" spans="1:11" ht="18" customHeight="1" x14ac:dyDescent="0.2">
      <c r="A24" s="723" t="s">
        <v>645</v>
      </c>
      <c r="B24" s="700" t="s">
        <v>646</v>
      </c>
      <c r="C24" s="700"/>
      <c r="D24" s="694"/>
      <c r="E24" s="694"/>
      <c r="F24" s="694"/>
      <c r="G24" s="694"/>
      <c r="H24" s="694"/>
      <c r="I24" s="694"/>
      <c r="J24" s="694"/>
    </row>
    <row r="25" spans="1:11" ht="18" customHeight="1" x14ac:dyDescent="0.2">
      <c r="B25" s="724"/>
      <c r="C25" s="696"/>
      <c r="D25" s="694"/>
      <c r="E25" s="694"/>
      <c r="F25" s="694"/>
      <c r="G25" s="694"/>
      <c r="H25" s="694"/>
      <c r="I25" s="694"/>
      <c r="J25" s="694"/>
    </row>
    <row r="26" spans="1:11" ht="18" customHeight="1" x14ac:dyDescent="0.2">
      <c r="B26" s="725" t="s">
        <v>1217</v>
      </c>
      <c r="C26" s="725"/>
      <c r="D26" s="725"/>
      <c r="E26" s="725"/>
      <c r="F26" s="725"/>
      <c r="G26" s="725"/>
      <c r="H26" s="725"/>
      <c r="I26" s="725"/>
      <c r="J26" s="725"/>
    </row>
    <row r="27" spans="1:11" ht="18" customHeight="1" x14ac:dyDescent="0.2">
      <c r="B27" s="726" t="s">
        <v>1342</v>
      </c>
      <c r="C27" s="727"/>
      <c r="D27" s="727"/>
      <c r="E27" s="727"/>
      <c r="F27" s="727"/>
      <c r="G27" s="727"/>
      <c r="H27" s="727"/>
      <c r="I27" s="727"/>
      <c r="J27" s="727"/>
    </row>
    <row r="28" spans="1:11" ht="18" customHeight="1" x14ac:dyDescent="0.2">
      <c r="B28" s="1409" t="s">
        <v>1218</v>
      </c>
      <c r="C28" s="1409"/>
      <c r="D28" s="1409"/>
      <c r="E28" s="1409"/>
      <c r="F28" s="1409"/>
      <c r="G28" s="1409"/>
      <c r="H28" s="1409"/>
      <c r="I28" s="1409"/>
      <c r="J28" s="1409"/>
    </row>
    <row r="29" spans="1:11" ht="18" customHeight="1" x14ac:dyDescent="0.2">
      <c r="B29" s="727" t="s">
        <v>1219</v>
      </c>
      <c r="C29" s="727"/>
      <c r="D29" s="727"/>
      <c r="E29" s="727"/>
      <c r="F29" s="727"/>
      <c r="G29" s="727"/>
      <c r="H29" s="727"/>
      <c r="I29" s="727"/>
      <c r="J29" s="727"/>
    </row>
    <row r="30" spans="1:11" ht="18" customHeight="1" x14ac:dyDescent="0.2">
      <c r="B30" s="727"/>
      <c r="C30" s="727"/>
      <c r="D30" s="727"/>
      <c r="E30" s="727"/>
      <c r="F30" s="727"/>
      <c r="G30" s="727"/>
      <c r="H30" s="727"/>
      <c r="I30" s="727"/>
      <c r="J30" s="727"/>
    </row>
    <row r="31" spans="1:11" ht="18" customHeight="1" x14ac:dyDescent="0.2">
      <c r="B31" s="727"/>
      <c r="C31" s="727"/>
      <c r="D31" s="727"/>
      <c r="E31" s="727"/>
      <c r="F31" s="727"/>
      <c r="G31" s="727"/>
      <c r="H31" s="727"/>
      <c r="I31" s="727"/>
      <c r="J31" s="727"/>
    </row>
    <row r="32" spans="1:11" ht="18" customHeight="1" x14ac:dyDescent="0.2">
      <c r="B32" s="728"/>
      <c r="C32" s="728"/>
      <c r="D32" s="728"/>
      <c r="E32" s="728"/>
      <c r="F32" s="728"/>
      <c r="G32" s="728"/>
      <c r="H32" s="728"/>
      <c r="I32" s="728"/>
      <c r="J32" s="728"/>
    </row>
    <row r="33" spans="2:10" ht="18" customHeight="1" x14ac:dyDescent="0.2">
      <c r="B33" s="705"/>
      <c r="C33" s="705"/>
      <c r="D33" s="705"/>
      <c r="E33" s="705"/>
      <c r="F33" s="705"/>
      <c r="G33" s="705"/>
      <c r="H33" s="705"/>
      <c r="I33" s="705"/>
      <c r="J33" s="705"/>
    </row>
    <row r="34" spans="2:10" ht="18" customHeight="1" x14ac:dyDescent="0.2"/>
    <row r="35" spans="2:10" ht="18" customHeight="1" x14ac:dyDescent="0.2">
      <c r="B35" s="693" t="s">
        <v>1189</v>
      </c>
    </row>
    <row r="36" spans="2:10" ht="18" customHeight="1" x14ac:dyDescent="0.2">
      <c r="E36" s="693" t="s">
        <v>1190</v>
      </c>
    </row>
    <row r="37" spans="2:10" ht="18" customHeight="1" x14ac:dyDescent="0.2"/>
    <row r="38" spans="2:10" ht="18" customHeight="1" x14ac:dyDescent="0.2"/>
    <row r="39" spans="2:10" ht="18" customHeight="1" x14ac:dyDescent="0.2"/>
    <row r="40" spans="2:10" ht="18" customHeight="1" x14ac:dyDescent="0.2"/>
    <row r="41" spans="2:10" ht="18" customHeight="1" x14ac:dyDescent="0.2"/>
    <row r="42" spans="2:10" ht="18" customHeight="1" x14ac:dyDescent="0.2"/>
    <row r="43" spans="2:10" ht="18" customHeight="1" x14ac:dyDescent="0.2"/>
    <row r="44" spans="2:10" ht="18" customHeight="1" x14ac:dyDescent="0.2"/>
    <row r="45" spans="2:10" ht="18" customHeight="1" x14ac:dyDescent="0.2"/>
    <row r="46" spans="2:10" ht="18" customHeight="1" x14ac:dyDescent="0.2"/>
  </sheetData>
  <mergeCells count="3">
    <mergeCell ref="A4:J4"/>
    <mergeCell ref="A6:J6"/>
    <mergeCell ref="B28:J28"/>
  </mergeCells>
  <phoneticPr fontId="0" type="noConversion"/>
  <pageMargins left="0.75" right="0.5" top="1" bottom="1" header="0.5" footer="0.5"/>
  <pageSetup scale="91"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89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28575</xdr:colOff>
                    <xdr:row>0</xdr:row>
                    <xdr:rowOff>28575</xdr:rowOff>
                  </from>
                  <to>
                    <xdr:col>1</xdr:col>
                    <xdr:colOff>209550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0" r:id="rId5" name="Button 2">
              <controlPr defaultSize="0" print="0" autoFill="0" autoPict="0" macro="[0]!Print_Sheet3A3_2">
                <anchor moveWithCells="1" sizeWithCells="1">
                  <from>
                    <xdr:col>0</xdr:col>
                    <xdr:colOff>28575</xdr:colOff>
                    <xdr:row>1</xdr:row>
                    <xdr:rowOff>76200</xdr:rowOff>
                  </from>
                  <to>
                    <xdr:col>1</xdr:col>
                    <xdr:colOff>209550</xdr:colOff>
                    <xdr:row>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3" r:id="rId6" name="Button 5">
              <controlPr defaultSize="0" print="0" autoFill="0" autoPict="0" macro="[0]!Go_To_Next_Sheet">
                <anchor moveWithCells="1" sizeWithCells="1">
                  <from>
                    <xdr:col>8</xdr:col>
                    <xdr:colOff>590550</xdr:colOff>
                    <xdr:row>0</xdr:row>
                    <xdr:rowOff>0</xdr:rowOff>
                  </from>
                  <to>
                    <xdr:col>8</xdr:col>
                    <xdr:colOff>1428750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4" r:id="rId7" name="Button 6">
              <controlPr defaultSize="0" print="0" autoFill="0" autoPict="0" macro="[0]!Go_To_Previous_Sheet">
                <anchor moveWithCells="1" sizeWithCells="1">
                  <from>
                    <xdr:col>8</xdr:col>
                    <xdr:colOff>590550</xdr:colOff>
                    <xdr:row>1</xdr:row>
                    <xdr:rowOff>47625</xdr:rowOff>
                  </from>
                  <to>
                    <xdr:col>8</xdr:col>
                    <xdr:colOff>1428750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5" r:id="rId8" name="Button 7">
              <controlPr defaultSize="0" print="0" autoFill="0" autoPict="0" macro="[0]!GoTo_Main_CoverSheet">
                <anchor moveWithCells="1" sizeWithCells="1">
                  <from>
                    <xdr:col>0</xdr:col>
                    <xdr:colOff>28575</xdr:colOff>
                    <xdr:row>0</xdr:row>
                    <xdr:rowOff>28575</xdr:rowOff>
                  </from>
                  <to>
                    <xdr:col>1</xdr:col>
                    <xdr:colOff>209550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6" r:id="rId9" name="Button 8">
              <controlPr defaultSize="0" print="0" autoFill="0" autoPict="0" macro="[0]!Print_Sheet3A3">
                <anchor moveWithCells="1" sizeWithCells="1">
                  <from>
                    <xdr:col>0</xdr:col>
                    <xdr:colOff>28575</xdr:colOff>
                    <xdr:row>1</xdr:row>
                    <xdr:rowOff>76200</xdr:rowOff>
                  </from>
                  <to>
                    <xdr:col>1</xdr:col>
                    <xdr:colOff>209550</xdr:colOff>
                    <xdr:row>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7" r:id="rId10" name="Button 9">
              <controlPr defaultSize="0" print="0" autoFill="0" autoPict="0" macro="[0]!Go_To_Next_Sheet">
                <anchor moveWithCells="1" sizeWithCells="1">
                  <from>
                    <xdr:col>8</xdr:col>
                    <xdr:colOff>590550</xdr:colOff>
                    <xdr:row>0</xdr:row>
                    <xdr:rowOff>0</xdr:rowOff>
                  </from>
                  <to>
                    <xdr:col>8</xdr:col>
                    <xdr:colOff>1428750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8" r:id="rId11" name="Button 10">
              <controlPr defaultSize="0" print="0" autoFill="0" autoPict="0" macro="[0]!Go_To_Previous_Sheet">
                <anchor moveWithCells="1" sizeWithCells="1">
                  <from>
                    <xdr:col>8</xdr:col>
                    <xdr:colOff>590550</xdr:colOff>
                    <xdr:row>1</xdr:row>
                    <xdr:rowOff>47625</xdr:rowOff>
                  </from>
                  <to>
                    <xdr:col>8</xdr:col>
                    <xdr:colOff>1428750</xdr:colOff>
                    <xdr:row>2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indexed="11"/>
  </sheetPr>
  <dimension ref="A1:G129"/>
  <sheetViews>
    <sheetView showGridLines="0" zoomScaleNormal="75" workbookViewId="0">
      <selection activeCell="E13" sqref="E13"/>
    </sheetView>
  </sheetViews>
  <sheetFormatPr defaultColWidth="9.42578125" defaultRowHeight="12.75" x14ac:dyDescent="0.2"/>
  <cols>
    <col min="1" max="1" width="3.7109375" style="309" customWidth="1"/>
    <col min="2" max="2" width="46.140625" style="309" customWidth="1"/>
    <col min="3" max="3" width="14.5703125" style="309" customWidth="1"/>
    <col min="4" max="4" width="16.28515625" style="309" customWidth="1"/>
    <col min="5" max="5" width="14.5703125" style="309" customWidth="1"/>
    <col min="6" max="6" width="2.5703125" style="309" customWidth="1"/>
    <col min="7" max="7" width="11.5703125" style="309" customWidth="1"/>
    <col min="8" max="16384" width="9.42578125" style="309"/>
  </cols>
  <sheetData>
    <row r="1" spans="1:7" x14ac:dyDescent="0.2">
      <c r="A1" s="350"/>
      <c r="B1" s="350"/>
      <c r="C1" s="350"/>
      <c r="D1" s="350"/>
      <c r="E1" s="350"/>
      <c r="F1" s="350"/>
      <c r="G1" s="729" t="s">
        <v>647</v>
      </c>
    </row>
    <row r="2" spans="1:7" x14ac:dyDescent="0.2">
      <c r="A2" s="350"/>
      <c r="B2" s="350"/>
      <c r="C2" s="350"/>
      <c r="D2" s="350"/>
      <c r="E2" s="350"/>
      <c r="F2" s="350"/>
      <c r="G2" s="729" t="s">
        <v>1251</v>
      </c>
    </row>
    <row r="3" spans="1:7" x14ac:dyDescent="0.2">
      <c r="A3" s="1360" t="str">
        <f>'3A3CSP'!A4:J4</f>
        <v>2015 BUDGET STATEMENT CAMDEN COUNTY WELFARE AGENCY</v>
      </c>
      <c r="B3" s="1360" t="str">
        <f>Year&amp;" BUDGET STATEMENT FOR "&amp; COUNTY_NAME&amp;" COUNTY WELFARE AGENCY"</f>
        <v>2010 BUDGET STATEMENT FOR CAMDEN COUNTY WELFARE AGENCY</v>
      </c>
      <c r="C3" s="1360" t="str">
        <f>Year&amp;" BUDGET STATEMENT FOR "&amp; COUNTY_NAME&amp;" COUNTY WELFARE AGENCY"</f>
        <v>2010 BUDGET STATEMENT FOR CAMDEN COUNTY WELFARE AGENCY</v>
      </c>
      <c r="D3" s="1360" t="str">
        <f>Year&amp;" BUDGET STATEMENT FOR "&amp; COUNTY_NAME&amp;" COUNTY WELFARE AGENCY"</f>
        <v>2010 BUDGET STATEMENT FOR CAMDEN COUNTY WELFARE AGENCY</v>
      </c>
      <c r="E3" s="1360"/>
      <c r="F3" s="1360"/>
      <c r="G3" s="1360" t="str">
        <f>Year&amp;" BUDGET STATEMENT FOR "&amp; COUNTY_NAME&amp;" COUNTY WELFARE AGENCY"</f>
        <v>2010 BUDGET STATEMENT FOR CAMDEN COUNTY WELFARE AGENCY</v>
      </c>
    </row>
    <row r="4" spans="1:7" x14ac:dyDescent="0.2">
      <c r="A4" s="350"/>
      <c r="B4" s="350"/>
      <c r="C4" s="350"/>
      <c r="D4" s="350"/>
      <c r="E4" s="350"/>
      <c r="F4" s="350"/>
      <c r="G4" s="350"/>
    </row>
    <row r="5" spans="1:7" x14ac:dyDescent="0.2">
      <c r="B5" s="730" t="s">
        <v>648</v>
      </c>
      <c r="C5" s="350"/>
      <c r="D5" s="731">
        <v>2014</v>
      </c>
      <c r="E5" s="731"/>
      <c r="F5" s="731"/>
      <c r="G5" s="350"/>
    </row>
    <row r="6" spans="1:7" x14ac:dyDescent="0.2">
      <c r="B6" s="730"/>
      <c r="C6" s="731">
        <v>2014</v>
      </c>
      <c r="D6" s="732" t="s">
        <v>649</v>
      </c>
      <c r="E6" s="731">
        <v>2015</v>
      </c>
      <c r="F6" s="731"/>
      <c r="G6" s="225" t="s">
        <v>904</v>
      </c>
    </row>
    <row r="7" spans="1:7" x14ac:dyDescent="0.2">
      <c r="B7" s="733" t="s">
        <v>650</v>
      </c>
      <c r="C7" s="734" t="s">
        <v>651</v>
      </c>
      <c r="D7" s="734" t="s">
        <v>652</v>
      </c>
      <c r="E7" s="734" t="s">
        <v>453</v>
      </c>
      <c r="F7" s="735"/>
      <c r="G7" s="736" t="s">
        <v>905</v>
      </c>
    </row>
    <row r="8" spans="1:7" ht="8.4499999999999993" customHeight="1" x14ac:dyDescent="0.2">
      <c r="B8" s="737"/>
      <c r="C8" s="737"/>
      <c r="D8" s="737"/>
      <c r="E8" s="737"/>
      <c r="F8" s="737"/>
      <c r="G8" s="737"/>
    </row>
    <row r="9" spans="1:7" x14ac:dyDescent="0.2">
      <c r="A9" s="350" t="s">
        <v>1007</v>
      </c>
      <c r="B9" s="730" t="s">
        <v>1006</v>
      </c>
    </row>
    <row r="10" spans="1:7" ht="7.5" customHeight="1" x14ac:dyDescent="0.2">
      <c r="B10" s="350"/>
      <c r="C10" s="350"/>
      <c r="D10" s="350"/>
      <c r="E10" s="350"/>
      <c r="F10" s="350"/>
      <c r="G10" s="350"/>
    </row>
    <row r="11" spans="1:7" ht="18" customHeight="1" x14ac:dyDescent="0.2">
      <c r="B11" s="730" t="s">
        <v>714</v>
      </c>
      <c r="C11" s="738">
        <v>335749</v>
      </c>
      <c r="D11" s="739">
        <v>203070</v>
      </c>
      <c r="E11" s="740">
        <f>[1]SUMMARY!$E$4</f>
        <v>245915.63499999998</v>
      </c>
      <c r="F11" s="741"/>
      <c r="G11" s="740">
        <f>[1]SUMMARY!$C$4</f>
        <v>3</v>
      </c>
    </row>
    <row r="12" spans="1:7" ht="18" customHeight="1" x14ac:dyDescent="0.2">
      <c r="B12" s="730" t="s">
        <v>411</v>
      </c>
      <c r="C12" s="742">
        <f>1911703-50100</f>
        <v>1861603</v>
      </c>
      <c r="D12" s="739">
        <v>1624602</v>
      </c>
      <c r="E12" s="740">
        <f>[1]SUMMARY!$E$5</f>
        <v>1666163.5824192308</v>
      </c>
      <c r="F12" s="741"/>
      <c r="G12" s="740">
        <f>[1]SUMMARY!$C$5</f>
        <v>22.209999999999994</v>
      </c>
    </row>
    <row r="13" spans="1:7" ht="18" customHeight="1" x14ac:dyDescent="0.2">
      <c r="B13" s="730" t="s">
        <v>412</v>
      </c>
      <c r="C13" s="742">
        <v>2332289</v>
      </c>
      <c r="D13" s="739">
        <v>1759712</v>
      </c>
      <c r="E13" s="740">
        <f>[1]SUMMARY!$E$6</f>
        <v>1688554.429323077</v>
      </c>
      <c r="F13" s="743"/>
      <c r="G13" s="740">
        <f>[1]SUMMARY!$C$6+[1]SUMMARY!$L$16</f>
        <v>26.070000000000004</v>
      </c>
    </row>
    <row r="14" spans="1:7" ht="18" customHeight="1" x14ac:dyDescent="0.2">
      <c r="B14" s="730" t="s">
        <v>413</v>
      </c>
      <c r="C14" s="742">
        <v>1620013</v>
      </c>
      <c r="D14" s="739">
        <v>2144754</v>
      </c>
      <c r="E14" s="740">
        <f>[1]SUMMARY!$E$7</f>
        <v>2269312.2355884616</v>
      </c>
      <c r="F14" s="743"/>
      <c r="G14" s="740">
        <f>[1]SUMMARY!$C$7+[1]SUMMARY!$L$28</f>
        <v>35.619999999999997</v>
      </c>
    </row>
    <row r="15" spans="1:7" ht="18" customHeight="1" x14ac:dyDescent="0.2">
      <c r="B15" s="730" t="s">
        <v>1129</v>
      </c>
      <c r="C15" s="742">
        <v>8989816</v>
      </c>
      <c r="D15" s="739">
        <v>9745714</v>
      </c>
      <c r="E15" s="740">
        <f>[1]SUMMARY!$E$8</f>
        <v>10070111.290000001</v>
      </c>
      <c r="F15" s="743"/>
      <c r="G15" s="740">
        <f>[1]SUMMARY!$L$18+[1]SUMMARY!$R$17</f>
        <v>162.84</v>
      </c>
    </row>
    <row r="16" spans="1:7" ht="18" customHeight="1" x14ac:dyDescent="0.2">
      <c r="B16" s="730" t="s">
        <v>715</v>
      </c>
      <c r="C16" s="742">
        <v>2060825</v>
      </c>
      <c r="D16" s="739">
        <v>1968601</v>
      </c>
      <c r="E16" s="740">
        <f>[1]SUMMARY!$E$9</f>
        <v>2180489.0694061536</v>
      </c>
      <c r="F16" s="743"/>
      <c r="G16" s="740">
        <f>[1]SUMMARY!$C$9</f>
        <v>30.371500000000001</v>
      </c>
    </row>
    <row r="17" spans="2:7" ht="18" customHeight="1" x14ac:dyDescent="0.2">
      <c r="B17" s="730" t="s">
        <v>1174</v>
      </c>
      <c r="C17" s="742"/>
      <c r="D17" s="739">
        <v>0</v>
      </c>
      <c r="E17" s="740">
        <f>[1]SUMMARY!$B$10</f>
        <v>0</v>
      </c>
      <c r="F17" s="743"/>
      <c r="G17" s="740">
        <f>[1]SUMMARY!$C$10</f>
        <v>0</v>
      </c>
    </row>
    <row r="18" spans="2:7" ht="18" customHeight="1" x14ac:dyDescent="0.2">
      <c r="B18" s="730" t="s">
        <v>718</v>
      </c>
      <c r="C18" s="742"/>
      <c r="D18" s="739">
        <v>0</v>
      </c>
      <c r="E18" s="740">
        <f>[1]SUMMARY!$B$12</f>
        <v>0</v>
      </c>
      <c r="F18" s="743"/>
      <c r="G18" s="740">
        <f>[1]SUMMARY!$C$12</f>
        <v>0</v>
      </c>
    </row>
    <row r="19" spans="2:7" ht="18" customHeight="1" x14ac:dyDescent="0.2">
      <c r="B19" s="730" t="s">
        <v>1137</v>
      </c>
      <c r="C19" s="742">
        <v>2361821</v>
      </c>
      <c r="D19" s="739">
        <v>2162813</v>
      </c>
      <c r="E19" s="740">
        <f>[1]SUMMARY!$E$13</f>
        <v>2247309.3826923077</v>
      </c>
      <c r="F19" s="743"/>
      <c r="G19" s="740">
        <f>[1]SUMMARY!$C$13</f>
        <v>31</v>
      </c>
    </row>
    <row r="20" spans="2:7" ht="18" customHeight="1" x14ac:dyDescent="0.2">
      <c r="B20" s="730" t="s">
        <v>719</v>
      </c>
      <c r="C20" s="742">
        <v>7703402</v>
      </c>
      <c r="D20" s="739">
        <v>6365115</v>
      </c>
      <c r="E20" s="740">
        <f>[1]SUMMARY!$E$14</f>
        <v>7185270.0829000007</v>
      </c>
      <c r="F20" s="743"/>
      <c r="G20" s="740">
        <f>[1]SUMMARY!$C$14+[1]SUMMARY!$L$22</f>
        <v>111.65999999999998</v>
      </c>
    </row>
    <row r="21" spans="2:7" ht="18" customHeight="1" x14ac:dyDescent="0.2">
      <c r="B21" s="730" t="s">
        <v>624</v>
      </c>
      <c r="C21" s="742">
        <v>0</v>
      </c>
      <c r="D21" s="739">
        <v>0</v>
      </c>
      <c r="E21" s="744">
        <v>0</v>
      </c>
      <c r="F21" s="743"/>
      <c r="G21" s="744">
        <v>0</v>
      </c>
    </row>
    <row r="22" spans="2:7" ht="18" customHeight="1" x14ac:dyDescent="0.2">
      <c r="B22" s="730" t="s">
        <v>625</v>
      </c>
      <c r="C22" s="742">
        <v>368313</v>
      </c>
      <c r="D22" s="739">
        <v>376851</v>
      </c>
      <c r="E22" s="740">
        <f>[1]SUMMARY!$E$16</f>
        <v>320657.60824615386</v>
      </c>
      <c r="F22" s="743"/>
      <c r="G22" s="740">
        <f>[1]SUMMARY!$C$16</f>
        <v>3.5999999999999996</v>
      </c>
    </row>
    <row r="23" spans="2:7" ht="18" customHeight="1" x14ac:dyDescent="0.2">
      <c r="B23" s="730" t="s">
        <v>626</v>
      </c>
      <c r="C23" s="742">
        <v>116720</v>
      </c>
      <c r="D23" s="739">
        <v>56357</v>
      </c>
      <c r="E23" s="740">
        <f>[1]SUMMARY!$E$17</f>
        <v>0</v>
      </c>
      <c r="F23" s="743"/>
      <c r="G23" s="740">
        <f>[1]SUMMARY!$C$17</f>
        <v>0</v>
      </c>
    </row>
    <row r="24" spans="2:7" ht="18" customHeight="1" x14ac:dyDescent="0.2">
      <c r="B24" s="730" t="s">
        <v>627</v>
      </c>
      <c r="C24" s="742">
        <v>374830</v>
      </c>
      <c r="D24" s="739">
        <v>388489</v>
      </c>
      <c r="E24" s="740">
        <f>[1]SUMMARY!$E$18</f>
        <v>339073.26146923075</v>
      </c>
      <c r="F24" s="743"/>
      <c r="G24" s="740">
        <f>[1]SUMMARY!$C$18</f>
        <v>4.71</v>
      </c>
    </row>
    <row r="25" spans="2:7" ht="18" customHeight="1" x14ac:dyDescent="0.2">
      <c r="B25" s="730" t="s">
        <v>720</v>
      </c>
      <c r="C25" s="742">
        <v>2775710</v>
      </c>
      <c r="D25" s="739">
        <v>2682567</v>
      </c>
      <c r="E25" s="740">
        <f>[1]SUMMARY!$E$19</f>
        <v>2733942.2319230773</v>
      </c>
      <c r="F25" s="743"/>
      <c r="G25" s="740">
        <f>[1]SUMMARY!$C$19+[1]SUMMARY!$K$20</f>
        <v>41</v>
      </c>
    </row>
    <row r="26" spans="2:7" ht="18" customHeight="1" x14ac:dyDescent="0.2">
      <c r="B26" s="730" t="s">
        <v>721</v>
      </c>
      <c r="C26" s="742">
        <v>0</v>
      </c>
      <c r="D26" s="739">
        <v>0</v>
      </c>
      <c r="E26" s="740">
        <f>[1]SUMMARY!$E$20</f>
        <v>0</v>
      </c>
      <c r="F26" s="743"/>
      <c r="G26" s="740">
        <f>[1]SUMMARY!$C$20</f>
        <v>0</v>
      </c>
    </row>
    <row r="27" spans="2:7" ht="18" customHeight="1" x14ac:dyDescent="0.2">
      <c r="B27" s="730" t="s">
        <v>722</v>
      </c>
      <c r="C27" s="742">
        <v>1932086</v>
      </c>
      <c r="D27" s="739">
        <v>1442361</v>
      </c>
      <c r="E27" s="740">
        <f>[1]SUMMARY!$E$21</f>
        <v>1683774.0183076924</v>
      </c>
      <c r="F27" s="743"/>
      <c r="G27" s="740">
        <f>[1]SUMMARY!$C$21+[1]SUMMARY!$L$30+[1]SUMMARY!$R$20</f>
        <v>25.4</v>
      </c>
    </row>
    <row r="28" spans="2:7" ht="18" customHeight="1" x14ac:dyDescent="0.2">
      <c r="B28" s="730" t="s">
        <v>630</v>
      </c>
      <c r="C28" s="742">
        <v>0</v>
      </c>
      <c r="D28" s="739">
        <v>0</v>
      </c>
      <c r="E28" s="744">
        <v>0</v>
      </c>
      <c r="F28" s="743"/>
      <c r="G28" s="744">
        <v>0</v>
      </c>
    </row>
    <row r="29" spans="2:7" ht="18" customHeight="1" x14ac:dyDescent="0.2">
      <c r="B29" s="730" t="s">
        <v>631</v>
      </c>
      <c r="C29" s="742">
        <v>1004099</v>
      </c>
      <c r="D29" s="739">
        <v>913303</v>
      </c>
      <c r="E29" s="740">
        <f>[1]SUMMARY!$E$22</f>
        <v>853118.6499615385</v>
      </c>
      <c r="F29" s="743"/>
      <c r="G29" s="740">
        <f>[1]SUMMARY!$C$22</f>
        <v>11.490000000000002</v>
      </c>
    </row>
    <row r="30" spans="2:7" ht="18" customHeight="1" x14ac:dyDescent="0.2">
      <c r="B30" s="730" t="s">
        <v>423</v>
      </c>
      <c r="C30" s="742">
        <v>0</v>
      </c>
      <c r="D30" s="739">
        <v>0</v>
      </c>
      <c r="E30" s="740">
        <f>[1]SUMMARY!$E$23</f>
        <v>0</v>
      </c>
      <c r="F30" s="743"/>
      <c r="G30" s="740">
        <v>0</v>
      </c>
    </row>
    <row r="31" spans="2:7" ht="18" customHeight="1" x14ac:dyDescent="0.2">
      <c r="B31" s="730" t="s">
        <v>1175</v>
      </c>
      <c r="C31" s="742">
        <v>819162</v>
      </c>
      <c r="D31" s="739">
        <v>965965</v>
      </c>
      <c r="E31" s="740">
        <f>[1]SUMMARY!$E$26</f>
        <v>788589.21539999999</v>
      </c>
      <c r="F31" s="743"/>
      <c r="G31" s="740">
        <f>[1]SUMMARY!$C$26+[1]SUMMARY!$R$23</f>
        <v>10.799999999999999</v>
      </c>
    </row>
    <row r="32" spans="2:7" ht="18" customHeight="1" x14ac:dyDescent="0.2">
      <c r="B32" s="730" t="s">
        <v>838</v>
      </c>
      <c r="C32" s="742"/>
      <c r="D32" s="739">
        <v>0</v>
      </c>
      <c r="E32" s="740"/>
      <c r="F32" s="743"/>
      <c r="G32" s="740">
        <v>0</v>
      </c>
    </row>
    <row r="33" spans="1:7" ht="18" customHeight="1" x14ac:dyDescent="0.2">
      <c r="B33" s="350"/>
      <c r="C33" s="742"/>
      <c r="D33" s="739"/>
      <c r="E33" s="740"/>
      <c r="F33" s="743"/>
      <c r="G33" s="740">
        <v>0</v>
      </c>
    </row>
    <row r="34" spans="1:7" ht="18" customHeight="1" x14ac:dyDescent="0.2">
      <c r="B34" s="730" t="s">
        <v>834</v>
      </c>
      <c r="C34" s="742">
        <v>2927838</v>
      </c>
      <c r="D34" s="739">
        <v>2326021</v>
      </c>
      <c r="E34" s="740">
        <f>[1]SUMMARY!$E$24+[1]SUMMARY!$E$28</f>
        <v>2721480.3853630763</v>
      </c>
      <c r="F34" s="743"/>
      <c r="G34" s="740">
        <f>[1]SUMMARY!$C$24</f>
        <v>34.228499999999997</v>
      </c>
    </row>
    <row r="35" spans="1:7" ht="18" customHeight="1" x14ac:dyDescent="0.2">
      <c r="B35" s="730" t="s">
        <v>1298</v>
      </c>
      <c r="C35" s="742"/>
      <c r="D35" s="739"/>
      <c r="E35" s="740"/>
      <c r="F35" s="743"/>
      <c r="G35" s="740"/>
    </row>
    <row r="36" spans="1:7" ht="6.95" customHeight="1" x14ac:dyDescent="0.2">
      <c r="B36" s="730"/>
      <c r="C36" s="745"/>
      <c r="D36" s="745"/>
      <c r="E36" s="745"/>
      <c r="F36" s="746"/>
      <c r="G36" s="747"/>
    </row>
    <row r="37" spans="1:7" ht="18" customHeight="1" x14ac:dyDescent="0.2">
      <c r="B37" s="730" t="s">
        <v>1176</v>
      </c>
      <c r="C37" s="748">
        <f>SUM(C11:C36)</f>
        <v>37584276</v>
      </c>
      <c r="D37" s="748">
        <f>SUM(D11:D36)</f>
        <v>35126295</v>
      </c>
      <c r="E37" s="740">
        <f>SUM(E11:E36)</f>
        <v>36993761.078000009</v>
      </c>
      <c r="F37" s="743"/>
      <c r="G37" s="740">
        <f>SUM(G11:G36)</f>
        <v>554</v>
      </c>
    </row>
    <row r="38" spans="1:7" ht="6.6" customHeight="1" x14ac:dyDescent="0.2">
      <c r="B38" s="350"/>
      <c r="C38" s="749"/>
      <c r="D38" s="749"/>
      <c r="E38" s="749"/>
      <c r="F38" s="749"/>
    </row>
    <row r="39" spans="1:7" ht="18" customHeight="1" x14ac:dyDescent="0.2">
      <c r="A39" s="350" t="s">
        <v>1008</v>
      </c>
      <c r="B39" s="730" t="s">
        <v>1299</v>
      </c>
      <c r="C39" s="749"/>
      <c r="D39" s="749"/>
      <c r="E39" s="750" t="s">
        <v>906</v>
      </c>
      <c r="F39" s="749"/>
      <c r="G39" s="751">
        <f>G37-G34</f>
        <v>519.77150000000006</v>
      </c>
    </row>
    <row r="40" spans="1:7" x14ac:dyDescent="0.2">
      <c r="B40" s="730" t="s">
        <v>1300</v>
      </c>
      <c r="C40" s="749"/>
      <c r="D40" s="749"/>
      <c r="E40" s="749"/>
      <c r="F40" s="749"/>
    </row>
    <row r="41" spans="1:7" ht="18" customHeight="1" x14ac:dyDescent="0.2">
      <c r="B41" s="730" t="s">
        <v>1177</v>
      </c>
      <c r="C41" s="752">
        <v>108100</v>
      </c>
      <c r="D41" s="753">
        <v>108081.86</v>
      </c>
      <c r="E41" s="753">
        <v>110000</v>
      </c>
      <c r="F41" s="754"/>
    </row>
    <row r="42" spans="1:7" ht="18" customHeight="1" x14ac:dyDescent="0.2">
      <c r="B42" s="730" t="s">
        <v>1178</v>
      </c>
      <c r="C42" s="752">
        <v>213500</v>
      </c>
      <c r="D42" s="753">
        <f>165761+47702.05</f>
        <v>213463.05</v>
      </c>
      <c r="E42" s="753">
        <v>215000</v>
      </c>
      <c r="F42" s="754"/>
    </row>
    <row r="43" spans="1:7" x14ac:dyDescent="0.2">
      <c r="B43" s="309" t="s">
        <v>1343</v>
      </c>
      <c r="C43" s="755"/>
      <c r="D43" s="755"/>
      <c r="E43" s="755"/>
      <c r="F43" s="756"/>
    </row>
    <row r="44" spans="1:7" ht="18" customHeight="1" x14ac:dyDescent="0.2">
      <c r="B44" s="730" t="s">
        <v>1179</v>
      </c>
      <c r="C44" s="757">
        <f>SUM(C41:C42)</f>
        <v>321600</v>
      </c>
      <c r="D44" s="757">
        <f>SUM(D41:D42)</f>
        <v>321544.90999999997</v>
      </c>
      <c r="E44" s="757">
        <f>SUM(E41:E42)</f>
        <v>325000</v>
      </c>
      <c r="F44" s="754"/>
    </row>
    <row r="45" spans="1:7" x14ac:dyDescent="0.2">
      <c r="B45" s="350"/>
      <c r="C45" s="758"/>
      <c r="D45" s="758"/>
      <c r="E45" s="758"/>
      <c r="F45" s="756"/>
    </row>
    <row r="46" spans="1:7" x14ac:dyDescent="0.2">
      <c r="A46" s="350" t="s">
        <v>1009</v>
      </c>
      <c r="B46" s="730" t="s">
        <v>782</v>
      </c>
      <c r="C46" s="759"/>
      <c r="D46" s="759"/>
      <c r="E46" s="759"/>
      <c r="F46" s="760"/>
    </row>
    <row r="47" spans="1:7" ht="18" customHeight="1" x14ac:dyDescent="0.2">
      <c r="B47" s="730" t="s">
        <v>215</v>
      </c>
      <c r="C47" s="752">
        <v>7500</v>
      </c>
      <c r="D47" s="753">
        <v>7356.83</v>
      </c>
      <c r="E47" s="753">
        <v>9000</v>
      </c>
      <c r="F47" s="754"/>
    </row>
    <row r="48" spans="1:7" x14ac:dyDescent="0.2">
      <c r="B48" s="761" t="s">
        <v>1325</v>
      </c>
      <c r="C48" s="749"/>
      <c r="D48" s="749"/>
      <c r="E48" s="749"/>
      <c r="F48" s="749"/>
    </row>
    <row r="49" spans="1:7" ht="25.5" customHeight="1" x14ac:dyDescent="0.2">
      <c r="B49" s="762" t="s">
        <v>558</v>
      </c>
      <c r="C49" s="763">
        <f>C47+C44+C37</f>
        <v>37913376</v>
      </c>
      <c r="D49" s="763">
        <f>D47+D44+D37</f>
        <v>35455196.740000002</v>
      </c>
      <c r="E49" s="763">
        <f>E47+E44+E37</f>
        <v>37327761.078000009</v>
      </c>
      <c r="F49" s="764"/>
    </row>
    <row r="50" spans="1:7" x14ac:dyDescent="0.2">
      <c r="A50" s="350"/>
      <c r="B50" s="350"/>
    </row>
    <row r="51" spans="1:7" x14ac:dyDescent="0.2">
      <c r="A51" s="350"/>
      <c r="B51" s="350"/>
      <c r="C51" s="350"/>
      <c r="D51" s="765"/>
      <c r="E51" s="765"/>
      <c r="F51" s="765"/>
      <c r="G51" s="765"/>
    </row>
    <row r="52" spans="1:7" x14ac:dyDescent="0.2">
      <c r="A52" s="350"/>
      <c r="B52" s="766"/>
      <c r="C52" s="350"/>
      <c r="D52" s="350"/>
      <c r="E52" s="350"/>
      <c r="F52" s="350"/>
      <c r="G52" s="350"/>
    </row>
    <row r="53" spans="1:7" x14ac:dyDescent="0.2">
      <c r="A53" s="350"/>
      <c r="B53" s="350"/>
      <c r="C53" s="350"/>
      <c r="D53" s="350"/>
      <c r="E53" s="350"/>
      <c r="F53" s="350"/>
      <c r="G53" s="350"/>
    </row>
    <row r="54" spans="1:7" x14ac:dyDescent="0.2">
      <c r="A54" s="350"/>
      <c r="B54" s="350"/>
      <c r="C54" s="350"/>
      <c r="D54" s="350"/>
      <c r="E54" s="350"/>
      <c r="F54" s="350"/>
      <c r="G54" s="350"/>
    </row>
    <row r="55" spans="1:7" x14ac:dyDescent="0.2">
      <c r="A55" s="350"/>
      <c r="B55" s="350"/>
      <c r="C55" s="350"/>
      <c r="D55" s="350"/>
      <c r="E55" s="350"/>
      <c r="F55" s="350"/>
      <c r="G55" s="350"/>
    </row>
    <row r="56" spans="1:7" x14ac:dyDescent="0.2">
      <c r="A56" s="350"/>
      <c r="B56" s="350"/>
      <c r="C56" s="350"/>
      <c r="D56" s="350"/>
      <c r="E56" s="350"/>
      <c r="F56" s="350"/>
      <c r="G56" s="350"/>
    </row>
    <row r="57" spans="1:7" x14ac:dyDescent="0.2">
      <c r="A57" s="350"/>
      <c r="B57" s="350"/>
      <c r="C57" s="350"/>
      <c r="D57" s="350"/>
      <c r="E57" s="350"/>
      <c r="F57" s="350"/>
      <c r="G57" s="350"/>
    </row>
    <row r="58" spans="1:7" x14ac:dyDescent="0.2">
      <c r="A58" s="350"/>
      <c r="B58" s="350"/>
      <c r="C58" s="350"/>
      <c r="D58" s="350"/>
      <c r="E58" s="350"/>
      <c r="F58" s="350"/>
      <c r="G58" s="350"/>
    </row>
    <row r="59" spans="1:7" x14ac:dyDescent="0.2">
      <c r="A59" s="350"/>
      <c r="B59" s="350"/>
      <c r="C59" s="350"/>
      <c r="D59" s="350"/>
      <c r="E59" s="350"/>
      <c r="F59" s="350"/>
      <c r="G59" s="350"/>
    </row>
    <row r="60" spans="1:7" x14ac:dyDescent="0.2">
      <c r="A60" s="350"/>
      <c r="B60" s="350"/>
      <c r="C60" s="350"/>
      <c r="D60" s="350"/>
      <c r="E60" s="350"/>
      <c r="F60" s="350"/>
      <c r="G60" s="350"/>
    </row>
    <row r="61" spans="1:7" x14ac:dyDescent="0.2">
      <c r="A61" s="350"/>
      <c r="B61" s="350"/>
      <c r="C61" s="350"/>
      <c r="D61" s="350"/>
      <c r="E61" s="350"/>
      <c r="F61" s="350"/>
      <c r="G61" s="350"/>
    </row>
    <row r="62" spans="1:7" x14ac:dyDescent="0.2">
      <c r="A62" s="350"/>
      <c r="B62" s="350"/>
      <c r="C62" s="350"/>
      <c r="D62" s="350"/>
      <c r="E62" s="350"/>
      <c r="F62" s="350"/>
      <c r="G62" s="350"/>
    </row>
    <row r="63" spans="1:7" x14ac:dyDescent="0.2">
      <c r="A63" s="350"/>
      <c r="B63" s="350"/>
      <c r="C63" s="350"/>
      <c r="D63" s="350"/>
      <c r="E63" s="350"/>
      <c r="F63" s="350"/>
      <c r="G63" s="350"/>
    </row>
    <row r="64" spans="1:7" x14ac:dyDescent="0.2">
      <c r="A64" s="350"/>
      <c r="B64" s="350"/>
      <c r="C64" s="350"/>
      <c r="D64" s="350"/>
      <c r="E64" s="350"/>
      <c r="F64" s="350"/>
      <c r="G64" s="350"/>
    </row>
    <row r="65" spans="1:7" x14ac:dyDescent="0.2">
      <c r="A65" s="350"/>
      <c r="B65" s="350"/>
      <c r="C65" s="350"/>
      <c r="D65" s="350"/>
      <c r="E65" s="350"/>
      <c r="F65" s="350"/>
      <c r="G65" s="350"/>
    </row>
    <row r="66" spans="1:7" x14ac:dyDescent="0.2">
      <c r="A66" s="350"/>
      <c r="B66" s="350"/>
      <c r="C66" s="350"/>
      <c r="D66" s="350"/>
      <c r="E66" s="350"/>
      <c r="F66" s="350"/>
      <c r="G66" s="350"/>
    </row>
    <row r="67" spans="1:7" x14ac:dyDescent="0.2">
      <c r="A67" s="350"/>
      <c r="B67" s="350"/>
      <c r="C67" s="350"/>
      <c r="D67" s="350"/>
      <c r="E67" s="350"/>
      <c r="F67" s="350"/>
      <c r="G67" s="350"/>
    </row>
    <row r="68" spans="1:7" x14ac:dyDescent="0.2">
      <c r="A68" s="350"/>
      <c r="B68" s="350"/>
      <c r="C68" s="350"/>
      <c r="D68" s="350"/>
      <c r="E68" s="350"/>
      <c r="F68" s="350"/>
      <c r="G68" s="350"/>
    </row>
    <row r="69" spans="1:7" x14ac:dyDescent="0.2">
      <c r="A69" s="350"/>
      <c r="B69" s="350"/>
      <c r="C69" s="350"/>
      <c r="D69" s="350"/>
      <c r="E69" s="350"/>
      <c r="F69" s="350"/>
      <c r="G69" s="350"/>
    </row>
    <row r="70" spans="1:7" x14ac:dyDescent="0.2">
      <c r="A70" s="350"/>
      <c r="B70" s="350"/>
      <c r="C70" s="350"/>
      <c r="D70" s="350"/>
      <c r="E70" s="350"/>
      <c r="F70" s="350"/>
      <c r="G70" s="350"/>
    </row>
    <row r="71" spans="1:7" x14ac:dyDescent="0.2">
      <c r="A71" s="350"/>
      <c r="B71" s="350"/>
      <c r="C71" s="350"/>
      <c r="D71" s="350"/>
      <c r="E71" s="350"/>
      <c r="F71" s="350"/>
      <c r="G71" s="350"/>
    </row>
    <row r="72" spans="1:7" x14ac:dyDescent="0.2">
      <c r="A72" s="350"/>
      <c r="B72" s="350"/>
      <c r="C72" s="350"/>
      <c r="D72" s="350"/>
      <c r="E72" s="350"/>
      <c r="F72" s="350"/>
      <c r="G72" s="350"/>
    </row>
    <row r="73" spans="1:7" x14ac:dyDescent="0.2">
      <c r="A73" s="350"/>
      <c r="B73" s="350"/>
      <c r="C73" s="350"/>
      <c r="D73" s="350"/>
      <c r="E73" s="350"/>
      <c r="F73" s="350"/>
      <c r="G73" s="350"/>
    </row>
    <row r="74" spans="1:7" x14ac:dyDescent="0.2">
      <c r="A74" s="350"/>
      <c r="B74" s="350"/>
      <c r="C74" s="350"/>
      <c r="D74" s="350"/>
      <c r="E74" s="350"/>
      <c r="F74" s="350"/>
      <c r="G74" s="350"/>
    </row>
    <row r="75" spans="1:7" x14ac:dyDescent="0.2">
      <c r="A75" s="350"/>
      <c r="B75" s="350"/>
      <c r="C75" s="350"/>
      <c r="D75" s="350"/>
      <c r="E75" s="350"/>
      <c r="F75" s="350"/>
      <c r="G75" s="350"/>
    </row>
    <row r="76" spans="1:7" x14ac:dyDescent="0.2">
      <c r="A76" s="350"/>
      <c r="B76" s="350"/>
      <c r="C76" s="350"/>
      <c r="D76" s="350"/>
      <c r="E76" s="350"/>
      <c r="F76" s="350"/>
      <c r="G76" s="350"/>
    </row>
    <row r="77" spans="1:7" x14ac:dyDescent="0.2">
      <c r="A77" s="350"/>
      <c r="B77" s="350"/>
      <c r="C77" s="350"/>
      <c r="D77" s="350"/>
      <c r="E77" s="350"/>
      <c r="F77" s="350"/>
      <c r="G77" s="350"/>
    </row>
    <row r="78" spans="1:7" x14ac:dyDescent="0.2">
      <c r="A78" s="350"/>
      <c r="B78" s="350"/>
      <c r="C78" s="350"/>
      <c r="D78" s="350"/>
      <c r="E78" s="350"/>
      <c r="F78" s="350"/>
      <c r="G78" s="350"/>
    </row>
    <row r="79" spans="1:7" x14ac:dyDescent="0.2">
      <c r="A79" s="350"/>
      <c r="B79" s="350"/>
      <c r="C79" s="350"/>
      <c r="D79" s="350"/>
      <c r="E79" s="350"/>
      <c r="F79" s="350"/>
      <c r="G79" s="350"/>
    </row>
    <row r="80" spans="1:7" x14ac:dyDescent="0.2">
      <c r="A80" s="350"/>
      <c r="B80" s="350"/>
      <c r="C80" s="350"/>
      <c r="D80" s="350"/>
      <c r="E80" s="350"/>
      <c r="F80" s="350"/>
      <c r="G80" s="350"/>
    </row>
    <row r="81" spans="1:7" x14ac:dyDescent="0.2">
      <c r="A81" s="350"/>
      <c r="B81" s="350"/>
      <c r="C81" s="350"/>
      <c r="D81" s="350"/>
      <c r="E81" s="350"/>
      <c r="F81" s="350"/>
      <c r="G81" s="350"/>
    </row>
    <row r="82" spans="1:7" x14ac:dyDescent="0.2">
      <c r="A82" s="350"/>
      <c r="B82" s="350"/>
      <c r="C82" s="350"/>
      <c r="D82" s="350"/>
      <c r="E82" s="350"/>
      <c r="F82" s="350"/>
      <c r="G82" s="350"/>
    </row>
    <row r="83" spans="1:7" x14ac:dyDescent="0.2">
      <c r="A83" s="350"/>
      <c r="B83" s="350"/>
      <c r="C83" s="350"/>
      <c r="D83" s="350"/>
      <c r="E83" s="350"/>
      <c r="F83" s="350"/>
      <c r="G83" s="350"/>
    </row>
    <row r="84" spans="1:7" x14ac:dyDescent="0.2">
      <c r="A84" s="350"/>
      <c r="B84" s="350"/>
      <c r="C84" s="350"/>
      <c r="D84" s="350"/>
      <c r="E84" s="350"/>
      <c r="F84" s="350"/>
      <c r="G84" s="350"/>
    </row>
    <row r="85" spans="1:7" x14ac:dyDescent="0.2">
      <c r="A85" s="350"/>
      <c r="B85" s="350"/>
      <c r="C85" s="350"/>
      <c r="D85" s="350"/>
      <c r="E85" s="350"/>
      <c r="F85" s="350"/>
      <c r="G85" s="350"/>
    </row>
    <row r="86" spans="1:7" x14ac:dyDescent="0.2">
      <c r="A86" s="350"/>
      <c r="B86" s="350"/>
      <c r="C86" s="350"/>
      <c r="D86" s="350"/>
      <c r="E86" s="350"/>
      <c r="F86" s="350"/>
      <c r="G86" s="350"/>
    </row>
    <row r="87" spans="1:7" x14ac:dyDescent="0.2">
      <c r="A87" s="350"/>
      <c r="B87" s="350"/>
      <c r="C87" s="350"/>
      <c r="D87" s="350"/>
      <c r="E87" s="350"/>
      <c r="F87" s="350"/>
      <c r="G87" s="350"/>
    </row>
    <row r="88" spans="1:7" x14ac:dyDescent="0.2">
      <c r="A88" s="350"/>
      <c r="B88" s="350"/>
      <c r="C88" s="350"/>
      <c r="D88" s="350"/>
      <c r="E88" s="350"/>
      <c r="F88" s="350"/>
      <c r="G88" s="350"/>
    </row>
    <row r="89" spans="1:7" x14ac:dyDescent="0.2">
      <c r="A89" s="350"/>
      <c r="B89" s="350"/>
      <c r="C89" s="350"/>
      <c r="D89" s="350"/>
      <c r="E89" s="350"/>
      <c r="F89" s="350"/>
      <c r="G89" s="350"/>
    </row>
    <row r="90" spans="1:7" x14ac:dyDescent="0.2">
      <c r="A90" s="350"/>
      <c r="B90" s="350"/>
      <c r="C90" s="350"/>
      <c r="D90" s="350"/>
      <c r="E90" s="350"/>
      <c r="F90" s="350"/>
      <c r="G90" s="350"/>
    </row>
    <row r="91" spans="1:7" x14ac:dyDescent="0.2">
      <c r="A91" s="350"/>
      <c r="B91" s="350"/>
      <c r="C91" s="350"/>
      <c r="D91" s="350"/>
      <c r="E91" s="350"/>
      <c r="F91" s="350"/>
      <c r="G91" s="350"/>
    </row>
    <row r="92" spans="1:7" x14ac:dyDescent="0.2">
      <c r="A92" s="350"/>
      <c r="B92" s="350"/>
      <c r="C92" s="350"/>
      <c r="D92" s="350"/>
      <c r="E92" s="350"/>
      <c r="F92" s="350"/>
      <c r="G92" s="350"/>
    </row>
    <row r="93" spans="1:7" x14ac:dyDescent="0.2">
      <c r="A93" s="350"/>
      <c r="B93" s="350"/>
      <c r="C93" s="350"/>
      <c r="D93" s="350"/>
      <c r="E93" s="350"/>
      <c r="F93" s="350"/>
      <c r="G93" s="350"/>
    </row>
    <row r="94" spans="1:7" x14ac:dyDescent="0.2">
      <c r="A94" s="350"/>
      <c r="B94" s="350"/>
      <c r="C94" s="350"/>
      <c r="D94" s="350"/>
      <c r="E94" s="350"/>
      <c r="F94" s="350"/>
      <c r="G94" s="350"/>
    </row>
    <row r="95" spans="1:7" x14ac:dyDescent="0.2">
      <c r="A95" s="350"/>
      <c r="B95" s="350"/>
      <c r="C95" s="350"/>
      <c r="D95" s="350"/>
      <c r="E95" s="350"/>
      <c r="F95" s="350"/>
      <c r="G95" s="350"/>
    </row>
    <row r="96" spans="1:7" x14ac:dyDescent="0.2">
      <c r="A96" s="350"/>
      <c r="B96" s="350"/>
      <c r="C96" s="350"/>
      <c r="D96" s="350"/>
      <c r="E96" s="350"/>
      <c r="F96" s="350"/>
      <c r="G96" s="350"/>
    </row>
    <row r="97" spans="1:7" x14ac:dyDescent="0.2">
      <c r="A97" s="350"/>
      <c r="B97" s="350"/>
      <c r="C97" s="350"/>
      <c r="D97" s="350"/>
      <c r="E97" s="350"/>
      <c r="F97" s="350"/>
      <c r="G97" s="350"/>
    </row>
    <row r="98" spans="1:7" x14ac:dyDescent="0.2">
      <c r="A98" s="350"/>
      <c r="B98" s="350"/>
      <c r="C98" s="350"/>
      <c r="D98" s="350"/>
      <c r="E98" s="350"/>
      <c r="F98" s="350"/>
      <c r="G98" s="350"/>
    </row>
    <row r="99" spans="1:7" x14ac:dyDescent="0.2">
      <c r="A99" s="350"/>
      <c r="B99" s="350"/>
      <c r="C99" s="350"/>
      <c r="D99" s="350"/>
      <c r="E99" s="350"/>
      <c r="F99" s="350"/>
      <c r="G99" s="350"/>
    </row>
    <row r="100" spans="1:7" x14ac:dyDescent="0.2">
      <c r="A100" s="350"/>
      <c r="B100" s="350"/>
      <c r="C100" s="350"/>
      <c r="D100" s="350"/>
      <c r="E100" s="350"/>
      <c r="F100" s="350"/>
      <c r="G100" s="350"/>
    </row>
    <row r="101" spans="1:7" x14ac:dyDescent="0.2">
      <c r="A101" s="350"/>
      <c r="B101" s="350"/>
      <c r="C101" s="350"/>
      <c r="D101" s="350"/>
      <c r="E101" s="350"/>
      <c r="F101" s="350"/>
      <c r="G101" s="350"/>
    </row>
    <row r="102" spans="1:7" x14ac:dyDescent="0.2">
      <c r="A102" s="350"/>
      <c r="B102" s="350"/>
      <c r="C102" s="350"/>
      <c r="D102" s="350"/>
      <c r="E102" s="350"/>
      <c r="F102" s="350"/>
      <c r="G102" s="350"/>
    </row>
    <row r="103" spans="1:7" x14ac:dyDescent="0.2">
      <c r="A103" s="350"/>
      <c r="B103" s="350"/>
      <c r="C103" s="350"/>
      <c r="D103" s="350"/>
      <c r="E103" s="350"/>
      <c r="F103" s="350"/>
      <c r="G103" s="350"/>
    </row>
    <row r="104" spans="1:7" x14ac:dyDescent="0.2">
      <c r="A104" s="350"/>
      <c r="B104" s="350"/>
      <c r="C104" s="350"/>
      <c r="D104" s="350"/>
      <c r="E104" s="350"/>
      <c r="F104" s="350"/>
      <c r="G104" s="350"/>
    </row>
    <row r="105" spans="1:7" x14ac:dyDescent="0.2">
      <c r="A105" s="350"/>
      <c r="B105" s="350"/>
      <c r="C105" s="350"/>
      <c r="D105" s="350"/>
      <c r="E105" s="350"/>
      <c r="F105" s="350"/>
      <c r="G105" s="350"/>
    </row>
    <row r="106" spans="1:7" x14ac:dyDescent="0.2">
      <c r="A106" s="350"/>
      <c r="B106" s="350"/>
      <c r="C106" s="350"/>
      <c r="D106" s="350"/>
      <c r="E106" s="350"/>
      <c r="F106" s="350"/>
      <c r="G106" s="350"/>
    </row>
    <row r="107" spans="1:7" x14ac:dyDescent="0.2">
      <c r="A107" s="350"/>
      <c r="B107" s="350"/>
      <c r="C107" s="350"/>
      <c r="D107" s="350"/>
      <c r="E107" s="350"/>
      <c r="F107" s="350"/>
      <c r="G107" s="350"/>
    </row>
    <row r="108" spans="1:7" x14ac:dyDescent="0.2">
      <c r="A108" s="350"/>
      <c r="B108" s="350"/>
      <c r="C108" s="350"/>
      <c r="D108" s="350"/>
      <c r="E108" s="350"/>
      <c r="F108" s="350"/>
      <c r="G108" s="350"/>
    </row>
    <row r="109" spans="1:7" x14ac:dyDescent="0.2">
      <c r="A109" s="350"/>
      <c r="B109" s="350"/>
      <c r="C109" s="350"/>
      <c r="D109" s="350"/>
      <c r="E109" s="350"/>
      <c r="F109" s="350"/>
      <c r="G109" s="350"/>
    </row>
    <row r="110" spans="1:7" x14ac:dyDescent="0.2">
      <c r="A110" s="350"/>
      <c r="B110" s="350"/>
      <c r="C110" s="350"/>
      <c r="D110" s="350"/>
      <c r="E110" s="350"/>
      <c r="F110" s="350"/>
      <c r="G110" s="350"/>
    </row>
    <row r="111" spans="1:7" x14ac:dyDescent="0.2">
      <c r="A111" s="350"/>
      <c r="B111" s="350"/>
      <c r="C111" s="350"/>
      <c r="D111" s="350"/>
      <c r="E111" s="350"/>
      <c r="F111" s="350"/>
      <c r="G111" s="350"/>
    </row>
    <row r="112" spans="1:7" x14ac:dyDescent="0.2">
      <c r="A112" s="350"/>
      <c r="B112" s="350"/>
      <c r="C112" s="350"/>
      <c r="D112" s="350"/>
      <c r="E112" s="350"/>
      <c r="F112" s="350"/>
      <c r="G112" s="350"/>
    </row>
    <row r="113" spans="1:7" x14ac:dyDescent="0.2">
      <c r="A113" s="350"/>
      <c r="B113" s="350"/>
      <c r="C113" s="350"/>
      <c r="D113" s="350"/>
      <c r="E113" s="350"/>
      <c r="F113" s="350"/>
      <c r="G113" s="350"/>
    </row>
    <row r="114" spans="1:7" x14ac:dyDescent="0.2">
      <c r="A114" s="350"/>
      <c r="B114" s="350"/>
      <c r="C114" s="350"/>
      <c r="D114" s="350"/>
      <c r="E114" s="350"/>
      <c r="F114" s="350"/>
      <c r="G114" s="350"/>
    </row>
    <row r="115" spans="1:7" x14ac:dyDescent="0.2">
      <c r="A115" s="350"/>
      <c r="B115" s="350"/>
      <c r="C115" s="350"/>
      <c r="D115" s="350"/>
      <c r="E115" s="350"/>
      <c r="F115" s="350"/>
      <c r="G115" s="350"/>
    </row>
    <row r="116" spans="1:7" x14ac:dyDescent="0.2">
      <c r="A116" s="350"/>
      <c r="B116" s="350"/>
      <c r="C116" s="350"/>
      <c r="D116" s="350"/>
      <c r="E116" s="350"/>
      <c r="F116" s="350"/>
      <c r="G116" s="350"/>
    </row>
    <row r="117" spans="1:7" x14ac:dyDescent="0.2">
      <c r="A117" s="350"/>
      <c r="B117" s="350"/>
      <c r="C117" s="350"/>
      <c r="D117" s="350"/>
      <c r="E117" s="350"/>
      <c r="F117" s="350"/>
      <c r="G117" s="350"/>
    </row>
    <row r="118" spans="1:7" x14ac:dyDescent="0.2">
      <c r="A118" s="350"/>
      <c r="B118" s="350"/>
      <c r="C118" s="350"/>
      <c r="D118" s="350"/>
      <c r="E118" s="350"/>
      <c r="F118" s="350"/>
      <c r="G118" s="350"/>
    </row>
    <row r="119" spans="1:7" x14ac:dyDescent="0.2">
      <c r="A119" s="350"/>
      <c r="B119" s="350"/>
      <c r="C119" s="350"/>
      <c r="D119" s="350"/>
      <c r="E119" s="350"/>
      <c r="F119" s="350"/>
      <c r="G119" s="350"/>
    </row>
    <row r="120" spans="1:7" x14ac:dyDescent="0.2">
      <c r="A120" s="350"/>
      <c r="B120" s="350"/>
      <c r="C120" s="350"/>
      <c r="D120" s="350"/>
      <c r="E120" s="350"/>
      <c r="F120" s="350"/>
      <c r="G120" s="350"/>
    </row>
    <row r="121" spans="1:7" x14ac:dyDescent="0.2">
      <c r="A121" s="350"/>
      <c r="B121" s="350"/>
      <c r="C121" s="350"/>
      <c r="D121" s="350"/>
      <c r="E121" s="350"/>
      <c r="F121" s="350"/>
      <c r="G121" s="350"/>
    </row>
    <row r="122" spans="1:7" x14ac:dyDescent="0.2">
      <c r="A122" s="350"/>
      <c r="B122" s="350"/>
      <c r="C122" s="350"/>
      <c r="D122" s="350"/>
      <c r="E122" s="350"/>
      <c r="F122" s="350"/>
      <c r="G122" s="350"/>
    </row>
    <row r="123" spans="1:7" x14ac:dyDescent="0.2">
      <c r="A123" s="350"/>
      <c r="B123" s="350"/>
      <c r="C123" s="350"/>
      <c r="D123" s="350"/>
      <c r="E123" s="350"/>
      <c r="F123" s="350"/>
      <c r="G123" s="350"/>
    </row>
    <row r="124" spans="1:7" x14ac:dyDescent="0.2">
      <c r="A124" s="350"/>
      <c r="B124" s="350"/>
      <c r="C124" s="350"/>
      <c r="D124" s="350"/>
      <c r="E124" s="350"/>
      <c r="F124" s="350"/>
      <c r="G124" s="350"/>
    </row>
    <row r="125" spans="1:7" x14ac:dyDescent="0.2">
      <c r="A125" s="350"/>
      <c r="B125" s="350"/>
      <c r="C125" s="350"/>
      <c r="D125" s="350"/>
      <c r="E125" s="350"/>
      <c r="F125" s="350"/>
      <c r="G125" s="350"/>
    </row>
    <row r="126" spans="1:7" x14ac:dyDescent="0.2">
      <c r="A126" s="350"/>
      <c r="B126" s="350"/>
      <c r="C126" s="350"/>
      <c r="D126" s="350"/>
      <c r="E126" s="350"/>
      <c r="F126" s="350"/>
      <c r="G126" s="350"/>
    </row>
    <row r="127" spans="1:7" x14ac:dyDescent="0.2">
      <c r="A127" s="350"/>
      <c r="B127" s="350"/>
      <c r="C127" s="350"/>
      <c r="D127" s="350"/>
      <c r="E127" s="350"/>
      <c r="F127" s="350"/>
      <c r="G127" s="350"/>
    </row>
    <row r="128" spans="1:7" x14ac:dyDescent="0.2">
      <c r="A128" s="350"/>
      <c r="B128" s="350"/>
      <c r="C128" s="350"/>
      <c r="D128" s="350"/>
      <c r="E128" s="350"/>
      <c r="F128" s="350"/>
      <c r="G128" s="350"/>
    </row>
    <row r="129" spans="3:7" x14ac:dyDescent="0.2">
      <c r="C129" s="350"/>
      <c r="D129" s="350"/>
      <c r="E129" s="350"/>
      <c r="F129" s="350"/>
      <c r="G129" s="350"/>
    </row>
  </sheetData>
  <mergeCells count="1">
    <mergeCell ref="A3:G3"/>
  </mergeCells>
  <phoneticPr fontId="0" type="noConversion"/>
  <pageMargins left="0.75" right="0.5" top="1" bottom="0.75" header="0.5" footer="0.5"/>
  <pageSetup scale="81" orientation="portrait" blackAndWhite="1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3" r:id="rId4" name="Button 3">
              <controlPr defaultSize="0" print="0" autoFill="0" autoPict="0" macro="[0]!GoTo_Main_CoverSheet">
                <anchor moveWithCells="1" sizeWithCells="1">
                  <from>
                    <xdr:col>0</xdr:col>
                    <xdr:colOff>19050</xdr:colOff>
                    <xdr:row>0</xdr:row>
                    <xdr:rowOff>19050</xdr:rowOff>
                  </from>
                  <to>
                    <xdr:col>1</xdr:col>
                    <xdr:colOff>228600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5" name="Button 4">
              <controlPr defaultSize="0" print="0" autoFill="0" autoPict="0" macro="[0]!Print_Sheet4">
                <anchor moveWithCells="1" sizeWithCells="1">
                  <from>
                    <xdr:col>0</xdr:col>
                    <xdr:colOff>19050</xdr:colOff>
                    <xdr:row>2</xdr:row>
                    <xdr:rowOff>9525</xdr:rowOff>
                  </from>
                  <to>
                    <xdr:col>1</xdr:col>
                    <xdr:colOff>228600</xdr:colOff>
                    <xdr:row>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6" name="Button 5">
              <controlPr defaultSize="0" print="0" autoFill="0" autoPict="0" macro="[0]!Go_To_Next_Sheet">
                <anchor moveWithCells="1" sizeWithCells="1">
                  <from>
                    <xdr:col>3</xdr:col>
                    <xdr:colOff>0</xdr:colOff>
                    <xdr:row>0</xdr:row>
                    <xdr:rowOff>9525</xdr:rowOff>
                  </from>
                  <to>
                    <xdr:col>3</xdr:col>
                    <xdr:colOff>514350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7" name="Button 6">
              <controlPr defaultSize="0" print="0" autoFill="0" autoPict="0" macro="[0]!Go_To_Previous_Sheet">
                <anchor moveWithCells="1" sizeWithCells="1">
                  <from>
                    <xdr:col>3</xdr:col>
                    <xdr:colOff>0</xdr:colOff>
                    <xdr:row>2</xdr:row>
                    <xdr:rowOff>9525</xdr:rowOff>
                  </from>
                  <to>
                    <xdr:col>3</xdr:col>
                    <xdr:colOff>514350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>
    <tabColor indexed="11"/>
  </sheetPr>
  <dimension ref="A1:R116"/>
  <sheetViews>
    <sheetView showGridLines="0" topLeftCell="A25" zoomScaleNormal="100" workbookViewId="0">
      <selection activeCell="D8" sqref="D8"/>
    </sheetView>
  </sheetViews>
  <sheetFormatPr defaultColWidth="9.42578125" defaultRowHeight="12.75" x14ac:dyDescent="0.2"/>
  <cols>
    <col min="1" max="1" width="9.85546875" style="767" customWidth="1"/>
    <col min="2" max="2" width="4.42578125" style="767" customWidth="1"/>
    <col min="3" max="3" width="6.140625" style="767" customWidth="1"/>
    <col min="4" max="4" width="22.140625" style="767" customWidth="1"/>
    <col min="5" max="5" width="25.5703125" style="767" customWidth="1"/>
    <col min="6" max="6" width="9.85546875" style="767" customWidth="1"/>
    <col min="7" max="7" width="9.42578125" style="767" customWidth="1"/>
    <col min="8" max="8" width="10.140625" style="767" customWidth="1"/>
    <col min="9" max="9" width="1.85546875" style="767" customWidth="1"/>
    <col min="10" max="10" width="10.5703125" style="767" customWidth="1"/>
    <col min="11" max="16384" width="9.42578125" style="767"/>
  </cols>
  <sheetData>
    <row r="1" spans="1:18" ht="21" customHeight="1" x14ac:dyDescent="0.25">
      <c r="G1" s="768"/>
      <c r="H1" s="769"/>
      <c r="J1" s="770" t="s">
        <v>755</v>
      </c>
    </row>
    <row r="2" spans="1:18" ht="22.5" customHeight="1" x14ac:dyDescent="0.25">
      <c r="D2" s="336" t="str">
        <f>'4'!A3</f>
        <v>2015 BUDGET STATEMENT CAMDEN COUNTY WELFARE AGENCY</v>
      </c>
      <c r="E2" s="336"/>
      <c r="F2" s="336"/>
      <c r="G2" s="771"/>
      <c r="H2" s="771"/>
      <c r="I2" s="772"/>
      <c r="J2" s="770" t="s">
        <v>1252</v>
      </c>
      <c r="K2" s="772"/>
      <c r="L2" s="772"/>
      <c r="M2" s="772"/>
      <c r="N2" s="772"/>
      <c r="O2" s="772"/>
      <c r="P2" s="772"/>
      <c r="Q2" s="772"/>
      <c r="R2" s="772"/>
    </row>
    <row r="3" spans="1:18" ht="15" x14ac:dyDescent="0.25">
      <c r="A3" s="772"/>
      <c r="B3" s="771"/>
      <c r="C3" s="771"/>
      <c r="D3" s="336"/>
      <c r="E3" s="771"/>
      <c r="F3" s="771"/>
      <c r="G3" s="771"/>
      <c r="H3" s="771"/>
      <c r="I3" s="772"/>
      <c r="J3" s="772"/>
      <c r="K3" s="772"/>
      <c r="L3" s="772"/>
      <c r="M3" s="772"/>
      <c r="N3" s="772"/>
      <c r="O3" s="772"/>
      <c r="P3" s="772"/>
      <c r="Q3" s="772"/>
      <c r="R3" s="772"/>
    </row>
    <row r="4" spans="1:18" ht="15" x14ac:dyDescent="0.25">
      <c r="A4" s="773" t="s">
        <v>1216</v>
      </c>
      <c r="B4" s="771"/>
      <c r="C4" s="771"/>
      <c r="D4" s="771"/>
      <c r="E4" s="771"/>
      <c r="F4" s="771"/>
      <c r="G4" s="771"/>
      <c r="H4" s="771"/>
      <c r="I4" s="772"/>
      <c r="J4" s="772"/>
      <c r="K4" s="772"/>
      <c r="L4" s="772"/>
      <c r="M4" s="772"/>
      <c r="N4" s="772"/>
      <c r="O4" s="772"/>
      <c r="P4" s="772"/>
      <c r="Q4" s="772"/>
      <c r="R4" s="772"/>
    </row>
    <row r="5" spans="1:18" ht="15" x14ac:dyDescent="0.25">
      <c r="A5" s="774"/>
      <c r="B5" s="1410" t="s">
        <v>211</v>
      </c>
      <c r="C5" s="1410"/>
      <c r="D5" s="1410"/>
      <c r="E5" s="1410"/>
      <c r="F5" s="1410"/>
      <c r="G5" s="1410"/>
      <c r="H5" s="775"/>
      <c r="I5" s="774"/>
      <c r="J5" s="772"/>
      <c r="K5" s="772"/>
      <c r="L5" s="772"/>
      <c r="M5" s="772"/>
      <c r="N5" s="772"/>
      <c r="O5" s="772"/>
      <c r="P5" s="772"/>
      <c r="Q5" s="772"/>
      <c r="R5" s="772"/>
    </row>
    <row r="6" spans="1:18" ht="21" customHeight="1" x14ac:dyDescent="0.25">
      <c r="A6" s="775"/>
      <c r="B6" s="776"/>
      <c r="C6" s="776"/>
      <c r="D6" s="777"/>
      <c r="E6" s="777"/>
      <c r="F6" s="777"/>
      <c r="G6" s="777"/>
      <c r="H6" s="777"/>
      <c r="I6" s="774"/>
      <c r="J6" s="772"/>
      <c r="K6" s="772"/>
      <c r="L6" s="772"/>
      <c r="M6" s="772"/>
      <c r="N6" s="772"/>
      <c r="O6" s="772"/>
      <c r="P6" s="772"/>
      <c r="Q6" s="772"/>
      <c r="R6" s="772"/>
    </row>
    <row r="7" spans="1:18" ht="15" customHeight="1" x14ac:dyDescent="0.25">
      <c r="A7" s="775"/>
      <c r="B7" s="778"/>
      <c r="C7" s="778"/>
      <c r="D7" s="779" t="s">
        <v>680</v>
      </c>
      <c r="E7" s="1411" t="s">
        <v>1269</v>
      </c>
      <c r="F7" s="1412"/>
      <c r="G7" s="780"/>
      <c r="H7" s="777"/>
      <c r="I7" s="774"/>
      <c r="J7" s="772"/>
      <c r="K7" s="772"/>
      <c r="L7" s="772"/>
      <c r="M7" s="772"/>
      <c r="N7" s="772"/>
      <c r="O7" s="772"/>
      <c r="P7" s="772"/>
      <c r="Q7" s="772"/>
      <c r="R7" s="772"/>
    </row>
    <row r="8" spans="1:18" ht="15" customHeight="1" x14ac:dyDescent="0.25">
      <c r="A8" s="776"/>
      <c r="B8" s="778"/>
      <c r="C8" s="778"/>
      <c r="D8" s="781" t="s">
        <v>31</v>
      </c>
      <c r="E8" s="781" t="s">
        <v>458</v>
      </c>
      <c r="F8" s="782"/>
      <c r="G8" s="780"/>
      <c r="H8" s="777"/>
      <c r="I8" s="774"/>
      <c r="J8" s="772"/>
      <c r="K8" s="772"/>
      <c r="L8" s="772"/>
      <c r="M8" s="772"/>
      <c r="N8" s="772"/>
      <c r="O8" s="772"/>
      <c r="P8" s="772"/>
      <c r="Q8" s="772"/>
      <c r="R8" s="772"/>
    </row>
    <row r="9" spans="1:18" ht="15" customHeight="1" x14ac:dyDescent="0.25">
      <c r="A9" s="776"/>
      <c r="B9" s="778"/>
      <c r="C9" s="778"/>
      <c r="D9" s="783" t="s">
        <v>33</v>
      </c>
      <c r="E9" s="1413" t="s">
        <v>209</v>
      </c>
      <c r="F9" s="1414"/>
      <c r="G9" s="780"/>
      <c r="H9" s="777"/>
      <c r="I9" s="784"/>
      <c r="J9" s="772"/>
      <c r="K9" s="772"/>
      <c r="L9" s="772"/>
      <c r="M9" s="772"/>
      <c r="N9" s="772"/>
      <c r="O9" s="772"/>
      <c r="P9" s="772"/>
      <c r="Q9" s="772"/>
      <c r="R9" s="772"/>
    </row>
    <row r="10" spans="1:18" ht="16.5" customHeight="1" x14ac:dyDescent="0.25">
      <c r="A10" s="776"/>
      <c r="B10" s="778"/>
      <c r="C10" s="778"/>
      <c r="D10" s="785" t="s">
        <v>457</v>
      </c>
      <c r="E10" s="1415" t="s">
        <v>210</v>
      </c>
      <c r="F10" s="1416"/>
      <c r="G10" s="786"/>
      <c r="H10" s="787"/>
      <c r="I10" s="784"/>
      <c r="J10" s="772"/>
      <c r="K10" s="772"/>
      <c r="L10" s="772"/>
      <c r="M10" s="772"/>
      <c r="N10" s="772"/>
      <c r="O10" s="772"/>
      <c r="P10" s="772"/>
      <c r="Q10" s="772"/>
      <c r="R10" s="772"/>
    </row>
    <row r="11" spans="1:18" ht="20.100000000000001" customHeight="1" x14ac:dyDescent="0.25">
      <c r="A11" s="776"/>
      <c r="B11" s="778"/>
      <c r="C11" s="778"/>
      <c r="D11" s="788" t="s">
        <v>462</v>
      </c>
      <c r="E11" s="789">
        <v>0</v>
      </c>
      <c r="F11" s="790"/>
      <c r="G11" s="786"/>
      <c r="H11" s="787"/>
      <c r="I11" s="784"/>
      <c r="J11" s="772"/>
      <c r="K11" s="772"/>
      <c r="L11" s="772"/>
      <c r="M11" s="772"/>
      <c r="N11" s="772"/>
      <c r="O11" s="772"/>
      <c r="P11" s="772"/>
      <c r="Q11" s="772"/>
      <c r="R11" s="772"/>
    </row>
    <row r="12" spans="1:18" ht="20.100000000000001" customHeight="1" x14ac:dyDescent="0.25">
      <c r="A12" s="776"/>
      <c r="B12" s="778"/>
      <c r="C12" s="778"/>
      <c r="D12" s="788" t="s">
        <v>463</v>
      </c>
      <c r="E12" s="789">
        <v>0</v>
      </c>
      <c r="F12" s="790"/>
      <c r="G12" s="786"/>
      <c r="H12" s="787"/>
      <c r="I12" s="784"/>
      <c r="J12" s="772"/>
      <c r="K12" s="772"/>
      <c r="L12" s="772"/>
      <c r="M12" s="772"/>
      <c r="N12" s="772"/>
      <c r="O12" s="772"/>
      <c r="P12" s="772"/>
      <c r="Q12" s="772"/>
      <c r="R12" s="772"/>
    </row>
    <row r="13" spans="1:18" ht="20.100000000000001" customHeight="1" x14ac:dyDescent="0.25">
      <c r="A13" s="776"/>
      <c r="B13" s="778"/>
      <c r="C13" s="778"/>
      <c r="D13" s="788" t="s">
        <v>464</v>
      </c>
      <c r="E13" s="789">
        <v>0</v>
      </c>
      <c r="F13" s="791"/>
      <c r="G13" s="786"/>
      <c r="H13" s="787"/>
      <c r="I13" s="784"/>
      <c r="J13" s="772"/>
      <c r="K13" s="772"/>
      <c r="L13" s="772"/>
      <c r="M13" s="772"/>
      <c r="N13" s="772"/>
      <c r="O13" s="772"/>
      <c r="P13" s="772"/>
      <c r="Q13" s="772"/>
      <c r="R13" s="772"/>
    </row>
    <row r="14" spans="1:18" ht="20.100000000000001" customHeight="1" x14ac:dyDescent="0.25">
      <c r="A14" s="776"/>
      <c r="B14" s="778"/>
      <c r="C14" s="778"/>
      <c r="D14" s="788" t="s">
        <v>465</v>
      </c>
      <c r="E14" s="789">
        <v>0</v>
      </c>
      <c r="F14" s="791"/>
      <c r="G14" s="786"/>
      <c r="H14" s="787"/>
      <c r="I14" s="784"/>
      <c r="J14" s="772"/>
      <c r="K14" s="772"/>
      <c r="L14" s="772"/>
      <c r="M14" s="772"/>
      <c r="N14" s="772"/>
      <c r="O14" s="772"/>
      <c r="P14" s="772"/>
      <c r="Q14" s="772"/>
      <c r="R14" s="772"/>
    </row>
    <row r="15" spans="1:18" ht="20.100000000000001" customHeight="1" x14ac:dyDescent="0.25">
      <c r="A15" s="792"/>
      <c r="B15" s="778"/>
      <c r="C15" s="778"/>
      <c r="D15" s="788" t="s">
        <v>466</v>
      </c>
      <c r="E15" s="789">
        <v>0</v>
      </c>
      <c r="F15" s="791"/>
      <c r="G15" s="786"/>
      <c r="H15" s="787"/>
      <c r="I15" s="784"/>
      <c r="J15" s="772"/>
      <c r="K15" s="772"/>
      <c r="L15" s="772"/>
      <c r="M15" s="772"/>
      <c r="N15" s="772"/>
      <c r="O15" s="772"/>
      <c r="P15" s="772"/>
      <c r="Q15" s="772"/>
      <c r="R15" s="772"/>
    </row>
    <row r="16" spans="1:18" ht="20.100000000000001" customHeight="1" x14ac:dyDescent="0.25">
      <c r="A16" s="774"/>
      <c r="B16" s="778"/>
      <c r="C16" s="778"/>
      <c r="D16" s="788" t="s">
        <v>467</v>
      </c>
      <c r="E16" s="793">
        <f>'4'!E41</f>
        <v>110000</v>
      </c>
      <c r="F16" s="791"/>
      <c r="G16" s="775"/>
      <c r="H16" s="775"/>
      <c r="I16" s="774"/>
      <c r="J16" s="772"/>
      <c r="K16" s="772"/>
      <c r="L16" s="772"/>
      <c r="M16" s="772"/>
      <c r="N16" s="772"/>
      <c r="O16" s="772"/>
      <c r="P16" s="772"/>
      <c r="Q16" s="772"/>
      <c r="R16" s="772"/>
    </row>
    <row r="17" spans="1:18" ht="20.100000000000001" customHeight="1" x14ac:dyDescent="0.25">
      <c r="A17" s="794"/>
      <c r="B17" s="778"/>
      <c r="C17" s="778"/>
      <c r="D17" s="788" t="s">
        <v>468</v>
      </c>
      <c r="E17" s="789">
        <v>0</v>
      </c>
      <c r="F17" s="791"/>
      <c r="G17" s="775"/>
      <c r="H17" s="775"/>
      <c r="I17" s="774"/>
      <c r="J17" s="772"/>
      <c r="K17" s="772"/>
      <c r="L17" s="772"/>
      <c r="M17" s="772"/>
      <c r="N17" s="772"/>
      <c r="O17" s="772"/>
      <c r="P17" s="772"/>
      <c r="Q17" s="772"/>
      <c r="R17" s="772"/>
    </row>
    <row r="18" spans="1:18" ht="20.100000000000001" customHeight="1" x14ac:dyDescent="0.25">
      <c r="A18" s="776"/>
      <c r="B18" s="778"/>
      <c r="C18" s="778"/>
      <c r="D18" s="788" t="s">
        <v>469</v>
      </c>
      <c r="E18" s="789">
        <v>0</v>
      </c>
      <c r="F18" s="791"/>
      <c r="G18" s="775"/>
      <c r="H18" s="775"/>
      <c r="I18" s="774"/>
      <c r="J18" s="772"/>
      <c r="K18" s="772"/>
      <c r="L18" s="772"/>
      <c r="M18" s="772"/>
      <c r="N18" s="772"/>
      <c r="O18" s="772"/>
      <c r="P18" s="772"/>
      <c r="Q18" s="772"/>
      <c r="R18" s="772"/>
    </row>
    <row r="19" spans="1:18" ht="20.100000000000001" customHeight="1" x14ac:dyDescent="0.25">
      <c r="A19" s="776"/>
      <c r="B19" s="778"/>
      <c r="C19" s="778"/>
      <c r="D19" s="788" t="s">
        <v>470</v>
      </c>
      <c r="E19" s="789">
        <v>0</v>
      </c>
      <c r="F19" s="791"/>
      <c r="G19" s="775"/>
      <c r="H19" s="775"/>
      <c r="I19" s="774"/>
      <c r="J19" s="772"/>
      <c r="K19" s="772"/>
      <c r="L19" s="772"/>
      <c r="M19" s="772"/>
      <c r="N19" s="772"/>
      <c r="O19" s="772"/>
      <c r="P19" s="772"/>
      <c r="Q19" s="772"/>
      <c r="R19" s="772"/>
    </row>
    <row r="20" spans="1:18" ht="20.100000000000001" customHeight="1" x14ac:dyDescent="0.25">
      <c r="A20" s="795"/>
      <c r="B20" s="778"/>
      <c r="C20" s="778"/>
      <c r="D20" s="788" t="s">
        <v>471</v>
      </c>
      <c r="E20" s="789">
        <v>0</v>
      </c>
      <c r="F20" s="791"/>
      <c r="G20" s="775"/>
      <c r="H20" s="775"/>
      <c r="I20" s="774"/>
      <c r="J20" s="772"/>
      <c r="K20" s="772"/>
      <c r="L20" s="772"/>
      <c r="M20" s="772"/>
      <c r="N20" s="772"/>
      <c r="O20" s="772"/>
      <c r="P20" s="772"/>
      <c r="Q20" s="772"/>
      <c r="R20" s="772"/>
    </row>
    <row r="21" spans="1:18" ht="20.100000000000001" customHeight="1" x14ac:dyDescent="0.25">
      <c r="A21" s="774"/>
      <c r="B21" s="778"/>
      <c r="C21" s="778"/>
      <c r="D21" s="788" t="s">
        <v>472</v>
      </c>
      <c r="E21" s="789">
        <v>0</v>
      </c>
      <c r="F21" s="791"/>
      <c r="G21" s="775"/>
      <c r="H21" s="775"/>
      <c r="I21" s="774"/>
      <c r="J21" s="772"/>
      <c r="K21" s="772"/>
      <c r="L21" s="772"/>
      <c r="M21" s="772"/>
      <c r="N21" s="772"/>
      <c r="O21" s="772"/>
      <c r="P21" s="772"/>
      <c r="Q21" s="772"/>
      <c r="R21" s="772"/>
    </row>
    <row r="22" spans="1:18" ht="20.100000000000001" customHeight="1" x14ac:dyDescent="0.25">
      <c r="A22" s="774"/>
      <c r="B22" s="778"/>
      <c r="C22" s="778"/>
      <c r="D22" s="788" t="s">
        <v>549</v>
      </c>
      <c r="E22" s="789">
        <v>0</v>
      </c>
      <c r="F22" s="791"/>
      <c r="G22" s="775"/>
      <c r="H22" s="775"/>
      <c r="I22" s="774"/>
      <c r="J22" s="772"/>
      <c r="K22" s="772"/>
      <c r="L22" s="772"/>
      <c r="M22" s="772"/>
      <c r="N22" s="772"/>
      <c r="O22" s="772"/>
      <c r="P22" s="772"/>
      <c r="Q22" s="772"/>
      <c r="R22" s="772"/>
    </row>
    <row r="23" spans="1:18" ht="20.100000000000001" customHeight="1" x14ac:dyDescent="0.25">
      <c r="A23" s="774"/>
      <c r="B23" s="778"/>
      <c r="C23" s="778"/>
      <c r="D23" s="788" t="s">
        <v>550</v>
      </c>
      <c r="E23" s="789">
        <v>0</v>
      </c>
      <c r="F23" s="791"/>
      <c r="G23" s="775"/>
      <c r="H23" s="775"/>
      <c r="I23" s="774"/>
      <c r="J23" s="772"/>
      <c r="K23" s="772"/>
      <c r="L23" s="772"/>
      <c r="M23" s="772"/>
      <c r="N23" s="772"/>
      <c r="O23" s="772"/>
      <c r="P23" s="772"/>
      <c r="Q23" s="772"/>
      <c r="R23" s="772"/>
    </row>
    <row r="24" spans="1:18" ht="20.100000000000001" customHeight="1" x14ac:dyDescent="0.25">
      <c r="A24" s="774"/>
      <c r="B24" s="778"/>
      <c r="C24" s="778"/>
      <c r="D24" s="788" t="s">
        <v>551</v>
      </c>
      <c r="E24" s="789">
        <v>0</v>
      </c>
      <c r="F24" s="791"/>
      <c r="G24" s="775"/>
      <c r="H24" s="775"/>
      <c r="I24" s="774"/>
      <c r="J24" s="772"/>
      <c r="K24" s="772"/>
      <c r="L24" s="772"/>
      <c r="M24" s="772"/>
      <c r="N24" s="772"/>
      <c r="O24" s="772"/>
      <c r="P24" s="772"/>
      <c r="Q24" s="772"/>
      <c r="R24" s="772"/>
    </row>
    <row r="25" spans="1:18" ht="20.100000000000001" customHeight="1" x14ac:dyDescent="0.25">
      <c r="A25" s="774"/>
      <c r="B25" s="778"/>
      <c r="C25" s="778"/>
      <c r="D25" s="788" t="s">
        <v>553</v>
      </c>
      <c r="E25" s="789">
        <v>0</v>
      </c>
      <c r="F25" s="791"/>
      <c r="G25" s="774"/>
      <c r="H25" s="774"/>
      <c r="I25" s="774"/>
      <c r="J25" s="772"/>
      <c r="K25" s="772"/>
      <c r="L25" s="772"/>
      <c r="M25" s="772"/>
      <c r="N25" s="772"/>
      <c r="O25" s="772"/>
      <c r="P25" s="772"/>
      <c r="Q25" s="772"/>
      <c r="R25" s="772"/>
    </row>
    <row r="26" spans="1:18" ht="20.100000000000001" customHeight="1" x14ac:dyDescent="0.25">
      <c r="A26" s="772"/>
      <c r="B26" s="778"/>
      <c r="C26" s="778"/>
      <c r="D26" s="788" t="s">
        <v>554</v>
      </c>
      <c r="E26" s="789">
        <v>0</v>
      </c>
      <c r="F26" s="791"/>
      <c r="G26" s="772"/>
      <c r="H26" s="772"/>
      <c r="I26" s="772"/>
      <c r="J26" s="772"/>
      <c r="K26" s="772"/>
      <c r="L26" s="772"/>
      <c r="M26" s="772"/>
      <c r="N26" s="772"/>
      <c r="O26" s="772"/>
      <c r="P26" s="772"/>
      <c r="Q26" s="772"/>
      <c r="R26" s="772"/>
    </row>
    <row r="27" spans="1:18" ht="20.100000000000001" customHeight="1" x14ac:dyDescent="0.25">
      <c r="A27" s="772"/>
      <c r="B27" s="778"/>
      <c r="C27" s="778"/>
      <c r="D27" s="788" t="s">
        <v>404</v>
      </c>
      <c r="E27" s="789">
        <v>0</v>
      </c>
      <c r="F27" s="791"/>
      <c r="G27" s="772"/>
      <c r="H27" s="772"/>
      <c r="I27" s="772"/>
      <c r="J27" s="772"/>
      <c r="K27" s="772"/>
      <c r="L27" s="772"/>
      <c r="M27" s="772"/>
      <c r="N27" s="772"/>
      <c r="O27" s="772"/>
      <c r="P27" s="772"/>
      <c r="Q27" s="772"/>
      <c r="R27" s="772"/>
    </row>
    <row r="28" spans="1:18" ht="20.100000000000001" customHeight="1" x14ac:dyDescent="0.25">
      <c r="A28" s="772"/>
      <c r="B28" s="778"/>
      <c r="C28" s="778"/>
      <c r="D28" s="788" t="s">
        <v>555</v>
      </c>
      <c r="E28" s="789">
        <v>0</v>
      </c>
      <c r="F28" s="791"/>
      <c r="G28" s="772"/>
      <c r="H28" s="772"/>
      <c r="I28" s="772"/>
      <c r="J28" s="772"/>
      <c r="K28" s="772"/>
      <c r="L28" s="772"/>
      <c r="M28" s="772"/>
      <c r="N28" s="772"/>
      <c r="O28" s="772"/>
      <c r="P28" s="772"/>
      <c r="Q28" s="772"/>
      <c r="R28" s="772"/>
    </row>
    <row r="29" spans="1:18" ht="20.100000000000001" customHeight="1" x14ac:dyDescent="0.25">
      <c r="B29" s="778"/>
      <c r="C29" s="778"/>
      <c r="D29" s="788" t="s">
        <v>556</v>
      </c>
      <c r="E29" s="789">
        <v>0</v>
      </c>
      <c r="F29" s="791"/>
      <c r="G29" s="772"/>
      <c r="H29" s="772"/>
      <c r="I29" s="772"/>
      <c r="J29" s="772"/>
      <c r="K29" s="772"/>
      <c r="L29" s="772"/>
      <c r="M29" s="772"/>
      <c r="N29" s="772"/>
      <c r="O29" s="772"/>
      <c r="P29" s="772"/>
      <c r="Q29" s="772"/>
      <c r="R29" s="772"/>
    </row>
    <row r="30" spans="1:18" ht="20.100000000000001" customHeight="1" x14ac:dyDescent="0.25">
      <c r="B30" s="778"/>
      <c r="C30" s="778"/>
      <c r="D30" s="788" t="s">
        <v>442</v>
      </c>
      <c r="E30" s="789">
        <v>0</v>
      </c>
      <c r="F30" s="791"/>
      <c r="G30" s="772"/>
      <c r="H30" s="772"/>
      <c r="I30" s="772"/>
      <c r="J30" s="772"/>
      <c r="K30" s="772"/>
      <c r="L30" s="772"/>
      <c r="M30" s="772"/>
      <c r="N30" s="772"/>
      <c r="O30" s="772"/>
      <c r="P30" s="772"/>
      <c r="Q30" s="772"/>
      <c r="R30" s="772"/>
    </row>
    <row r="31" spans="1:18" ht="20.100000000000001" customHeight="1" x14ac:dyDescent="0.25">
      <c r="B31" s="778"/>
      <c r="C31" s="778"/>
      <c r="D31" s="788" t="s">
        <v>405</v>
      </c>
      <c r="E31" s="789">
        <v>0</v>
      </c>
      <c r="F31" s="791"/>
      <c r="G31" s="772"/>
      <c r="H31" s="772"/>
      <c r="I31" s="772"/>
      <c r="J31" s="772"/>
      <c r="K31" s="772"/>
      <c r="L31" s="772"/>
      <c r="M31" s="772"/>
      <c r="N31" s="772"/>
      <c r="O31" s="772"/>
      <c r="P31" s="772"/>
      <c r="Q31" s="772"/>
      <c r="R31" s="772"/>
    </row>
    <row r="32" spans="1:18" ht="20.100000000000001" customHeight="1" x14ac:dyDescent="0.25">
      <c r="B32" s="778"/>
      <c r="C32" s="778"/>
      <c r="D32" s="788" t="s">
        <v>406</v>
      </c>
      <c r="E32" s="789">
        <v>0</v>
      </c>
      <c r="F32" s="791"/>
      <c r="G32" s="772"/>
      <c r="H32" s="772"/>
      <c r="I32" s="772"/>
      <c r="J32" s="772"/>
      <c r="K32" s="772"/>
      <c r="L32" s="772"/>
      <c r="M32" s="772"/>
      <c r="N32" s="772"/>
      <c r="O32" s="772"/>
      <c r="P32" s="772"/>
      <c r="Q32" s="772"/>
      <c r="R32" s="772"/>
    </row>
    <row r="33" spans="2:18" ht="20.100000000000001" customHeight="1" x14ac:dyDescent="0.25">
      <c r="B33" s="778"/>
      <c r="C33" s="778"/>
      <c r="D33" s="788"/>
      <c r="E33" s="789">
        <v>0</v>
      </c>
      <c r="F33" s="791"/>
      <c r="G33" s="772"/>
      <c r="H33" s="772"/>
      <c r="I33" s="772"/>
      <c r="J33" s="772"/>
      <c r="K33" s="772"/>
      <c r="L33" s="772"/>
      <c r="M33" s="772"/>
      <c r="N33" s="772"/>
      <c r="O33" s="772"/>
      <c r="P33" s="772"/>
      <c r="Q33" s="772"/>
      <c r="R33" s="772"/>
    </row>
    <row r="34" spans="2:18" ht="20.100000000000001" customHeight="1" x14ac:dyDescent="0.25">
      <c r="B34" s="778"/>
      <c r="C34" s="778"/>
      <c r="D34" s="788"/>
      <c r="E34" s="789">
        <v>0</v>
      </c>
      <c r="F34" s="791"/>
      <c r="G34" s="772"/>
      <c r="H34" s="772"/>
      <c r="I34" s="772"/>
      <c r="J34" s="772"/>
      <c r="K34" s="772"/>
      <c r="L34" s="772"/>
      <c r="M34" s="772"/>
      <c r="N34" s="772"/>
      <c r="O34" s="772"/>
      <c r="P34" s="772"/>
      <c r="Q34" s="772"/>
      <c r="R34" s="772"/>
    </row>
    <row r="35" spans="2:18" ht="20.100000000000001" customHeight="1" x14ac:dyDescent="0.25">
      <c r="B35" s="778"/>
      <c r="C35" s="778"/>
      <c r="D35" s="796" t="s">
        <v>557</v>
      </c>
      <c r="E35" s="793">
        <f>'4'!E42+'4'!E47</f>
        <v>224000</v>
      </c>
      <c r="F35" s="797"/>
      <c r="G35" s="772"/>
      <c r="H35" s="772"/>
      <c r="I35" s="772"/>
      <c r="J35" s="772"/>
      <c r="K35" s="772"/>
      <c r="L35" s="772"/>
      <c r="M35" s="772"/>
      <c r="N35" s="772"/>
      <c r="O35" s="772"/>
      <c r="P35" s="772"/>
      <c r="Q35" s="772"/>
      <c r="R35" s="772"/>
    </row>
    <row r="36" spans="2:18" ht="12.95" customHeight="1" x14ac:dyDescent="0.25">
      <c r="B36" s="778"/>
      <c r="C36" s="778"/>
      <c r="D36" s="796"/>
      <c r="E36" s="798"/>
      <c r="F36" s="799"/>
      <c r="G36" s="772"/>
      <c r="H36" s="772"/>
      <c r="I36" s="772"/>
      <c r="J36" s="772"/>
      <c r="K36" s="772"/>
      <c r="L36" s="772"/>
      <c r="M36" s="772"/>
      <c r="N36" s="772"/>
      <c r="O36" s="772"/>
      <c r="P36" s="772"/>
      <c r="Q36" s="772"/>
      <c r="R36" s="772"/>
    </row>
    <row r="37" spans="2:18" ht="20.100000000000001" customHeight="1" x14ac:dyDescent="0.25">
      <c r="B37" s="778"/>
      <c r="C37" s="778"/>
      <c r="D37" s="788" t="s">
        <v>43</v>
      </c>
      <c r="E37" s="793">
        <f>SUM(E11:E36)</f>
        <v>334000</v>
      </c>
      <c r="F37" s="800"/>
      <c r="G37" s="772"/>
      <c r="H37" s="772"/>
      <c r="I37" s="772"/>
      <c r="J37" s="772"/>
      <c r="K37" s="772"/>
      <c r="L37" s="772"/>
      <c r="M37" s="772"/>
      <c r="N37" s="772"/>
      <c r="O37" s="772"/>
      <c r="P37" s="772"/>
      <c r="Q37" s="772"/>
      <c r="R37" s="772"/>
    </row>
    <row r="38" spans="2:18" x14ac:dyDescent="0.2">
      <c r="B38" s="778"/>
      <c r="C38" s="778"/>
      <c r="D38" s="801"/>
      <c r="E38" s="802"/>
      <c r="F38" s="802"/>
      <c r="G38" s="772"/>
      <c r="H38" s="772"/>
      <c r="I38" s="772"/>
      <c r="J38" s="772"/>
      <c r="K38" s="772"/>
      <c r="L38" s="772"/>
      <c r="M38" s="772"/>
      <c r="N38" s="772"/>
      <c r="O38" s="772"/>
      <c r="P38" s="772"/>
      <c r="Q38" s="772"/>
      <c r="R38" s="772"/>
    </row>
    <row r="39" spans="2:18" ht="15" x14ac:dyDescent="0.25">
      <c r="B39" s="778"/>
      <c r="C39" s="778"/>
      <c r="D39" s="803" t="s">
        <v>1270</v>
      </c>
      <c r="E39" s="804"/>
      <c r="F39" s="804"/>
      <c r="G39" s="772"/>
      <c r="H39" s="772"/>
      <c r="I39" s="772"/>
      <c r="J39" s="772"/>
      <c r="K39" s="772"/>
      <c r="L39" s="772"/>
      <c r="M39" s="772"/>
      <c r="N39" s="772"/>
      <c r="O39" s="772"/>
      <c r="P39" s="772"/>
      <c r="Q39" s="772"/>
      <c r="R39" s="772"/>
    </row>
    <row r="40" spans="2:18" ht="15" x14ac:dyDescent="0.25">
      <c r="B40" s="778"/>
      <c r="C40" s="778"/>
      <c r="D40" s="804" t="s">
        <v>1011</v>
      </c>
      <c r="E40" s="804"/>
      <c r="F40" s="804"/>
      <c r="G40" s="772"/>
      <c r="H40" s="772"/>
      <c r="I40" s="772"/>
      <c r="J40" s="772"/>
      <c r="K40" s="772"/>
      <c r="L40" s="772"/>
      <c r="M40" s="772"/>
      <c r="N40" s="772"/>
      <c r="O40" s="772"/>
      <c r="P40" s="772"/>
      <c r="Q40" s="772"/>
      <c r="R40" s="772"/>
    </row>
    <row r="41" spans="2:18" ht="15" x14ac:dyDescent="0.25">
      <c r="B41" s="778"/>
      <c r="C41" s="778"/>
      <c r="D41" s="804"/>
      <c r="E41" s="804"/>
      <c r="F41" s="804"/>
      <c r="G41" s="772"/>
      <c r="H41" s="772"/>
      <c r="I41" s="772"/>
      <c r="J41" s="772"/>
      <c r="K41" s="772"/>
      <c r="L41" s="772"/>
      <c r="M41" s="772"/>
      <c r="N41" s="772"/>
      <c r="O41" s="772"/>
      <c r="P41" s="772"/>
      <c r="Q41" s="772"/>
      <c r="R41" s="772"/>
    </row>
    <row r="42" spans="2:18" x14ac:dyDescent="0.2">
      <c r="B42" s="772"/>
      <c r="C42" s="772"/>
      <c r="D42" s="772"/>
      <c r="E42" s="772"/>
      <c r="F42" s="772"/>
      <c r="G42" s="772"/>
      <c r="H42" s="772"/>
      <c r="I42" s="772"/>
      <c r="J42" s="772"/>
      <c r="K42" s="772"/>
      <c r="L42" s="772"/>
      <c r="M42" s="772"/>
      <c r="N42" s="772"/>
      <c r="O42" s="772"/>
      <c r="P42" s="772"/>
      <c r="Q42" s="772"/>
      <c r="R42" s="772"/>
    </row>
    <row r="43" spans="2:18" x14ac:dyDescent="0.2">
      <c r="B43" s="772"/>
      <c r="C43" s="772"/>
      <c r="D43" s="772"/>
      <c r="E43" s="772"/>
      <c r="F43" s="772"/>
      <c r="G43" s="772"/>
      <c r="H43" s="772"/>
      <c r="I43" s="772"/>
      <c r="J43" s="772"/>
      <c r="K43" s="772"/>
      <c r="L43" s="772"/>
      <c r="M43" s="772"/>
      <c r="N43" s="772"/>
      <c r="O43" s="772"/>
      <c r="P43" s="772"/>
      <c r="Q43" s="772"/>
      <c r="R43" s="772"/>
    </row>
    <row r="44" spans="2:18" x14ac:dyDescent="0.2">
      <c r="B44" s="772"/>
      <c r="C44" s="772"/>
      <c r="D44" s="772"/>
      <c r="E44" s="772"/>
      <c r="F44" s="772"/>
      <c r="G44" s="772"/>
      <c r="H44" s="772"/>
      <c r="I44" s="772"/>
      <c r="J44" s="772"/>
      <c r="K44" s="772"/>
      <c r="L44" s="772"/>
      <c r="M44" s="772"/>
      <c r="N44" s="772"/>
      <c r="O44" s="772"/>
      <c r="P44" s="772"/>
      <c r="Q44" s="772"/>
      <c r="R44" s="772"/>
    </row>
    <row r="45" spans="2:18" x14ac:dyDescent="0.2">
      <c r="B45" s="772"/>
      <c r="C45" s="772"/>
      <c r="D45" s="772"/>
      <c r="E45" s="772"/>
      <c r="F45" s="772"/>
      <c r="G45" s="772"/>
      <c r="H45" s="772"/>
      <c r="I45" s="772"/>
      <c r="J45" s="772"/>
      <c r="K45" s="772"/>
      <c r="L45" s="772"/>
      <c r="M45" s="772"/>
      <c r="N45" s="772"/>
      <c r="O45" s="772"/>
      <c r="P45" s="772"/>
      <c r="Q45" s="772"/>
      <c r="R45" s="772"/>
    </row>
    <row r="46" spans="2:18" x14ac:dyDescent="0.2">
      <c r="B46" s="772"/>
      <c r="C46" s="772"/>
      <c r="D46" s="772"/>
      <c r="E46" s="772"/>
      <c r="F46" s="772"/>
      <c r="G46" s="772"/>
      <c r="H46" s="772"/>
      <c r="I46" s="772"/>
      <c r="J46" s="772"/>
      <c r="K46" s="772"/>
      <c r="L46" s="772"/>
      <c r="M46" s="772"/>
      <c r="N46" s="772"/>
      <c r="O46" s="772"/>
      <c r="P46" s="772"/>
      <c r="Q46" s="772"/>
      <c r="R46" s="772"/>
    </row>
    <row r="47" spans="2:18" x14ac:dyDescent="0.2">
      <c r="B47" s="772"/>
      <c r="C47" s="772"/>
      <c r="D47" s="772"/>
      <c r="E47" s="772"/>
      <c r="F47" s="772"/>
      <c r="G47" s="772"/>
      <c r="H47" s="772"/>
      <c r="I47" s="772"/>
      <c r="J47" s="772"/>
      <c r="K47" s="772"/>
      <c r="L47" s="772"/>
      <c r="M47" s="772"/>
      <c r="N47" s="772"/>
      <c r="O47" s="772"/>
      <c r="P47" s="772"/>
      <c r="Q47" s="772"/>
      <c r="R47" s="772"/>
    </row>
    <row r="48" spans="2:18" x14ac:dyDescent="0.2">
      <c r="B48" s="772"/>
      <c r="C48" s="772"/>
      <c r="D48" s="772"/>
      <c r="E48" s="772"/>
      <c r="F48" s="772"/>
      <c r="G48" s="772"/>
      <c r="H48" s="772"/>
      <c r="I48" s="772"/>
      <c r="J48" s="772"/>
      <c r="K48" s="772"/>
      <c r="L48" s="772"/>
      <c r="M48" s="772"/>
      <c r="N48" s="772"/>
      <c r="O48" s="772"/>
      <c r="P48" s="772"/>
      <c r="Q48" s="772"/>
      <c r="R48" s="772"/>
    </row>
    <row r="49" spans="2:18" x14ac:dyDescent="0.2">
      <c r="B49" s="772"/>
      <c r="C49" s="772"/>
      <c r="D49" s="772"/>
      <c r="E49" s="772"/>
      <c r="F49" s="772"/>
      <c r="G49" s="772"/>
      <c r="H49" s="772"/>
      <c r="I49" s="772"/>
      <c r="J49" s="772"/>
      <c r="K49" s="772"/>
      <c r="L49" s="772"/>
      <c r="M49" s="772"/>
      <c r="N49" s="772"/>
      <c r="O49" s="772"/>
      <c r="P49" s="772"/>
      <c r="Q49" s="772"/>
      <c r="R49" s="772"/>
    </row>
    <row r="50" spans="2:18" x14ac:dyDescent="0.2">
      <c r="B50" s="772"/>
      <c r="C50" s="772"/>
      <c r="D50" s="772"/>
      <c r="E50" s="772"/>
      <c r="F50" s="772"/>
      <c r="G50" s="772"/>
      <c r="H50" s="772"/>
      <c r="I50" s="772"/>
      <c r="J50" s="772"/>
      <c r="K50" s="772"/>
      <c r="L50" s="772"/>
      <c r="M50" s="772"/>
      <c r="N50" s="772"/>
      <c r="O50" s="772"/>
      <c r="P50" s="772"/>
      <c r="Q50" s="772"/>
      <c r="R50" s="772"/>
    </row>
    <row r="51" spans="2:18" x14ac:dyDescent="0.2">
      <c r="B51" s="772"/>
      <c r="C51" s="772"/>
      <c r="D51" s="772"/>
      <c r="E51" s="772"/>
      <c r="F51" s="772"/>
      <c r="G51" s="772"/>
      <c r="H51" s="772"/>
      <c r="I51" s="772"/>
      <c r="J51" s="772"/>
      <c r="K51" s="772"/>
      <c r="L51" s="772"/>
      <c r="M51" s="772"/>
      <c r="N51" s="772"/>
      <c r="O51" s="772"/>
      <c r="P51" s="772"/>
      <c r="Q51" s="772"/>
      <c r="R51" s="772"/>
    </row>
    <row r="52" spans="2:18" x14ac:dyDescent="0.2">
      <c r="B52" s="772"/>
      <c r="C52" s="772"/>
      <c r="D52" s="772"/>
      <c r="E52" s="772"/>
      <c r="F52" s="772"/>
      <c r="G52" s="772"/>
      <c r="H52" s="772"/>
      <c r="I52" s="772"/>
      <c r="J52" s="772"/>
      <c r="K52" s="772"/>
      <c r="L52" s="772"/>
      <c r="M52" s="772"/>
      <c r="N52" s="772"/>
      <c r="O52" s="772"/>
      <c r="P52" s="772"/>
      <c r="Q52" s="772"/>
      <c r="R52" s="772"/>
    </row>
    <row r="53" spans="2:18" x14ac:dyDescent="0.2">
      <c r="B53" s="772"/>
      <c r="C53" s="772"/>
      <c r="D53" s="772"/>
      <c r="E53" s="772"/>
      <c r="F53" s="772"/>
      <c r="G53" s="772"/>
      <c r="H53" s="772"/>
      <c r="I53" s="772"/>
      <c r="J53" s="772"/>
      <c r="K53" s="772"/>
      <c r="L53" s="772"/>
      <c r="M53" s="772"/>
      <c r="N53" s="772"/>
      <c r="O53" s="772"/>
      <c r="P53" s="772"/>
      <c r="Q53" s="772"/>
      <c r="R53" s="772"/>
    </row>
    <row r="54" spans="2:18" x14ac:dyDescent="0.2">
      <c r="B54" s="772"/>
      <c r="C54" s="772"/>
      <c r="D54" s="772"/>
      <c r="E54" s="772"/>
      <c r="F54" s="772"/>
      <c r="G54" s="772"/>
      <c r="H54" s="772"/>
      <c r="I54" s="772"/>
      <c r="J54" s="772"/>
      <c r="K54" s="772"/>
      <c r="L54" s="772"/>
      <c r="M54" s="772"/>
      <c r="N54" s="772"/>
      <c r="O54" s="772"/>
      <c r="P54" s="772"/>
      <c r="Q54" s="772"/>
      <c r="R54" s="772"/>
    </row>
    <row r="55" spans="2:18" x14ac:dyDescent="0.2">
      <c r="B55" s="772"/>
      <c r="C55" s="772"/>
      <c r="D55" s="772"/>
      <c r="E55" s="772"/>
      <c r="F55" s="772"/>
      <c r="G55" s="772"/>
      <c r="H55" s="772"/>
      <c r="I55" s="772"/>
      <c r="J55" s="772"/>
      <c r="K55" s="772"/>
      <c r="L55" s="772"/>
      <c r="M55" s="772"/>
      <c r="N55" s="772"/>
      <c r="O55" s="772"/>
      <c r="P55" s="772"/>
      <c r="Q55" s="772"/>
      <c r="R55" s="772"/>
    </row>
    <row r="56" spans="2:18" x14ac:dyDescent="0.2">
      <c r="B56" s="772"/>
      <c r="C56" s="772"/>
      <c r="D56" s="772"/>
      <c r="E56" s="772"/>
      <c r="F56" s="772"/>
      <c r="G56" s="772"/>
      <c r="H56" s="772"/>
      <c r="I56" s="772"/>
      <c r="J56" s="772"/>
      <c r="K56" s="772"/>
      <c r="L56" s="772"/>
      <c r="M56" s="772"/>
      <c r="N56" s="772"/>
      <c r="O56" s="772"/>
      <c r="P56" s="772"/>
      <c r="Q56" s="772"/>
      <c r="R56" s="772"/>
    </row>
    <row r="57" spans="2:18" x14ac:dyDescent="0.2">
      <c r="B57" s="772"/>
      <c r="C57" s="772"/>
      <c r="D57" s="772"/>
      <c r="E57" s="772"/>
      <c r="F57" s="772"/>
      <c r="G57" s="772"/>
      <c r="H57" s="772"/>
      <c r="I57" s="772"/>
      <c r="J57" s="772"/>
      <c r="K57" s="772"/>
      <c r="L57" s="772"/>
      <c r="M57" s="772"/>
      <c r="N57" s="772"/>
      <c r="O57" s="772"/>
      <c r="P57" s="772"/>
      <c r="Q57" s="772"/>
      <c r="R57" s="772"/>
    </row>
    <row r="58" spans="2:18" x14ac:dyDescent="0.2">
      <c r="B58" s="772"/>
      <c r="C58" s="772"/>
      <c r="D58" s="772"/>
      <c r="E58" s="772"/>
      <c r="F58" s="772"/>
      <c r="G58" s="772"/>
      <c r="H58" s="772"/>
      <c r="I58" s="772"/>
      <c r="J58" s="772"/>
      <c r="K58" s="772"/>
      <c r="L58" s="772"/>
      <c r="M58" s="772"/>
      <c r="N58" s="772"/>
      <c r="O58" s="772"/>
      <c r="P58" s="772"/>
      <c r="Q58" s="772"/>
      <c r="R58" s="772"/>
    </row>
    <row r="59" spans="2:18" x14ac:dyDescent="0.2">
      <c r="B59" s="772"/>
      <c r="C59" s="772"/>
      <c r="D59" s="772"/>
      <c r="E59" s="772"/>
      <c r="F59" s="772"/>
      <c r="G59" s="772"/>
      <c r="H59" s="772"/>
      <c r="I59" s="772"/>
      <c r="J59" s="772"/>
      <c r="K59" s="772"/>
      <c r="L59" s="772"/>
      <c r="M59" s="772"/>
      <c r="N59" s="772"/>
      <c r="O59" s="772"/>
      <c r="P59" s="772"/>
      <c r="Q59" s="772"/>
      <c r="R59" s="772"/>
    </row>
    <row r="60" spans="2:18" x14ac:dyDescent="0.2">
      <c r="B60" s="772"/>
      <c r="C60" s="772"/>
      <c r="D60" s="772"/>
      <c r="E60" s="772"/>
      <c r="F60" s="772"/>
      <c r="G60" s="772"/>
      <c r="H60" s="772"/>
      <c r="I60" s="772"/>
      <c r="J60" s="772"/>
      <c r="K60" s="772"/>
      <c r="L60" s="772"/>
      <c r="M60" s="772"/>
      <c r="N60" s="772"/>
      <c r="O60" s="772"/>
      <c r="P60" s="772"/>
      <c r="Q60" s="772"/>
      <c r="R60" s="772"/>
    </row>
    <row r="61" spans="2:18" x14ac:dyDescent="0.2">
      <c r="B61" s="772"/>
      <c r="C61" s="772"/>
      <c r="D61" s="772"/>
      <c r="E61" s="772"/>
      <c r="F61" s="772"/>
      <c r="G61" s="772"/>
      <c r="H61" s="772"/>
      <c r="I61" s="772"/>
      <c r="J61" s="772"/>
      <c r="K61" s="772"/>
      <c r="L61" s="772"/>
      <c r="M61" s="772"/>
      <c r="N61" s="772"/>
      <c r="O61" s="772"/>
      <c r="P61" s="772"/>
      <c r="Q61" s="772"/>
      <c r="R61" s="772"/>
    </row>
    <row r="62" spans="2:18" x14ac:dyDescent="0.2">
      <c r="B62" s="772"/>
      <c r="C62" s="772"/>
      <c r="D62" s="772"/>
      <c r="E62" s="772"/>
      <c r="F62" s="772"/>
      <c r="G62" s="772"/>
      <c r="H62" s="772"/>
      <c r="I62" s="772"/>
      <c r="J62" s="772"/>
      <c r="K62" s="772"/>
      <c r="L62" s="772"/>
      <c r="M62" s="772"/>
      <c r="N62" s="772"/>
      <c r="O62" s="772"/>
      <c r="P62" s="772"/>
      <c r="Q62" s="772"/>
      <c r="R62" s="772"/>
    </row>
    <row r="63" spans="2:18" x14ac:dyDescent="0.2">
      <c r="B63" s="772"/>
      <c r="C63" s="772"/>
      <c r="D63" s="772"/>
      <c r="E63" s="772"/>
      <c r="F63" s="772"/>
      <c r="G63" s="772"/>
      <c r="H63" s="772"/>
      <c r="I63" s="772"/>
      <c r="J63" s="772"/>
      <c r="K63" s="772"/>
      <c r="L63" s="772"/>
      <c r="M63" s="772"/>
      <c r="N63" s="772"/>
      <c r="O63" s="772"/>
      <c r="P63" s="772"/>
      <c r="Q63" s="772"/>
      <c r="R63" s="772"/>
    </row>
    <row r="64" spans="2:18" x14ac:dyDescent="0.2">
      <c r="B64" s="772"/>
      <c r="C64" s="772"/>
      <c r="D64" s="772"/>
      <c r="E64" s="772"/>
      <c r="F64" s="772"/>
      <c r="G64" s="772"/>
      <c r="H64" s="772"/>
      <c r="I64" s="772"/>
      <c r="J64" s="772"/>
      <c r="K64" s="772"/>
      <c r="L64" s="772"/>
      <c r="M64" s="772"/>
      <c r="N64" s="772"/>
      <c r="O64" s="772"/>
      <c r="P64" s="772"/>
      <c r="Q64" s="772"/>
      <c r="R64" s="772"/>
    </row>
    <row r="65" spans="2:18" x14ac:dyDescent="0.2">
      <c r="B65" s="772"/>
      <c r="C65" s="772"/>
      <c r="D65" s="772"/>
      <c r="E65" s="772"/>
      <c r="F65" s="772"/>
      <c r="G65" s="772"/>
      <c r="H65" s="772"/>
      <c r="I65" s="772"/>
      <c r="J65" s="772"/>
      <c r="K65" s="772"/>
      <c r="L65" s="772"/>
      <c r="M65" s="772"/>
      <c r="N65" s="772"/>
      <c r="O65" s="772"/>
      <c r="P65" s="772"/>
      <c r="Q65" s="772"/>
      <c r="R65" s="772"/>
    </row>
    <row r="66" spans="2:18" x14ac:dyDescent="0.2">
      <c r="B66" s="772"/>
      <c r="C66" s="772"/>
      <c r="D66" s="772"/>
      <c r="E66" s="772"/>
      <c r="F66" s="772"/>
      <c r="G66" s="772"/>
      <c r="H66" s="772"/>
      <c r="I66" s="772"/>
      <c r="J66" s="772"/>
      <c r="K66" s="772"/>
      <c r="L66" s="772"/>
      <c r="M66" s="772"/>
      <c r="N66" s="772"/>
      <c r="O66" s="772"/>
      <c r="P66" s="772"/>
      <c r="Q66" s="772"/>
      <c r="R66" s="772"/>
    </row>
    <row r="67" spans="2:18" x14ac:dyDescent="0.2">
      <c r="B67" s="772"/>
      <c r="C67" s="772"/>
      <c r="D67" s="772"/>
      <c r="E67" s="772"/>
      <c r="F67" s="772"/>
      <c r="G67" s="772"/>
      <c r="H67" s="772"/>
      <c r="I67" s="772"/>
      <c r="J67" s="772"/>
      <c r="K67" s="772"/>
      <c r="L67" s="772"/>
      <c r="M67" s="772"/>
      <c r="N67" s="772"/>
      <c r="O67" s="772"/>
      <c r="P67" s="772"/>
      <c r="Q67" s="772"/>
      <c r="R67" s="772"/>
    </row>
    <row r="68" spans="2:18" x14ac:dyDescent="0.2">
      <c r="B68" s="772"/>
      <c r="C68" s="772"/>
      <c r="D68" s="772"/>
      <c r="E68" s="772"/>
      <c r="F68" s="772"/>
      <c r="G68" s="772"/>
      <c r="H68" s="772"/>
      <c r="I68" s="772"/>
      <c r="J68" s="772"/>
      <c r="K68" s="772"/>
      <c r="L68" s="772"/>
      <c r="M68" s="772"/>
      <c r="N68" s="772"/>
      <c r="O68" s="772"/>
      <c r="P68" s="772"/>
      <c r="Q68" s="772"/>
      <c r="R68" s="772"/>
    </row>
    <row r="69" spans="2:18" x14ac:dyDescent="0.2">
      <c r="B69" s="772"/>
      <c r="C69" s="772"/>
      <c r="D69" s="772"/>
      <c r="E69" s="772"/>
      <c r="F69" s="772"/>
      <c r="G69" s="772"/>
      <c r="H69" s="772"/>
      <c r="I69" s="772"/>
      <c r="J69" s="772"/>
      <c r="K69" s="772"/>
      <c r="L69" s="772"/>
      <c r="M69" s="772"/>
      <c r="N69" s="772"/>
      <c r="O69" s="772"/>
      <c r="P69" s="772"/>
      <c r="Q69" s="772"/>
      <c r="R69" s="772"/>
    </row>
    <row r="70" spans="2:18" x14ac:dyDescent="0.2">
      <c r="B70" s="772"/>
      <c r="C70" s="772"/>
      <c r="D70" s="772"/>
      <c r="E70" s="772"/>
      <c r="F70" s="772"/>
      <c r="G70" s="772"/>
      <c r="H70" s="772"/>
      <c r="I70" s="772"/>
      <c r="J70" s="772"/>
      <c r="K70" s="772"/>
      <c r="L70" s="772"/>
      <c r="M70" s="772"/>
      <c r="N70" s="772"/>
      <c r="O70" s="772"/>
      <c r="P70" s="772"/>
      <c r="Q70" s="772"/>
      <c r="R70" s="772"/>
    </row>
    <row r="71" spans="2:18" x14ac:dyDescent="0.2">
      <c r="B71" s="772"/>
      <c r="C71" s="772"/>
      <c r="D71" s="772"/>
      <c r="E71" s="772"/>
      <c r="F71" s="772"/>
      <c r="G71" s="772"/>
      <c r="H71" s="772"/>
      <c r="I71" s="772"/>
      <c r="J71" s="772"/>
      <c r="K71" s="772"/>
      <c r="L71" s="772"/>
      <c r="M71" s="772"/>
      <c r="N71" s="772"/>
      <c r="O71" s="772"/>
      <c r="P71" s="772"/>
      <c r="Q71" s="772"/>
      <c r="R71" s="772"/>
    </row>
    <row r="72" spans="2:18" x14ac:dyDescent="0.2">
      <c r="B72" s="772"/>
      <c r="C72" s="772"/>
      <c r="D72" s="772"/>
      <c r="E72" s="772"/>
      <c r="F72" s="772"/>
      <c r="G72" s="772"/>
      <c r="H72" s="772"/>
      <c r="I72" s="772"/>
      <c r="J72" s="772"/>
      <c r="K72" s="772"/>
      <c r="L72" s="772"/>
      <c r="M72" s="772"/>
      <c r="N72" s="772"/>
      <c r="O72" s="772"/>
      <c r="P72" s="772"/>
      <c r="Q72" s="772"/>
      <c r="R72" s="772"/>
    </row>
    <row r="73" spans="2:18" x14ac:dyDescent="0.2">
      <c r="B73" s="772"/>
      <c r="C73" s="772"/>
      <c r="D73" s="772"/>
      <c r="E73" s="772"/>
      <c r="F73" s="772"/>
      <c r="G73" s="772"/>
      <c r="H73" s="772"/>
      <c r="I73" s="772"/>
      <c r="J73" s="772"/>
      <c r="K73" s="772"/>
      <c r="L73" s="772"/>
      <c r="M73" s="772"/>
      <c r="N73" s="772"/>
      <c r="O73" s="772"/>
      <c r="P73" s="772"/>
      <c r="Q73" s="772"/>
      <c r="R73" s="772"/>
    </row>
    <row r="74" spans="2:18" x14ac:dyDescent="0.2">
      <c r="B74" s="772"/>
      <c r="C74" s="772"/>
      <c r="D74" s="772"/>
      <c r="E74" s="772"/>
      <c r="F74" s="772"/>
      <c r="G74" s="772"/>
      <c r="H74" s="772"/>
      <c r="I74" s="772"/>
      <c r="J74" s="772"/>
      <c r="K74" s="772"/>
      <c r="L74" s="772"/>
      <c r="M74" s="772"/>
      <c r="N74" s="772"/>
      <c r="O74" s="772"/>
      <c r="P74" s="772"/>
      <c r="Q74" s="772"/>
      <c r="R74" s="772"/>
    </row>
    <row r="75" spans="2:18" x14ac:dyDescent="0.2">
      <c r="B75" s="772"/>
      <c r="C75" s="772"/>
      <c r="D75" s="772"/>
      <c r="E75" s="772"/>
      <c r="F75" s="772"/>
      <c r="G75" s="772"/>
      <c r="H75" s="772"/>
      <c r="I75" s="772"/>
      <c r="J75" s="772"/>
      <c r="K75" s="772"/>
      <c r="L75" s="772"/>
      <c r="M75" s="772"/>
      <c r="N75" s="772"/>
      <c r="O75" s="772"/>
      <c r="P75" s="772"/>
      <c r="Q75" s="772"/>
      <c r="R75" s="772"/>
    </row>
    <row r="76" spans="2:18" x14ac:dyDescent="0.2">
      <c r="B76" s="772"/>
      <c r="C76" s="772"/>
      <c r="D76" s="772"/>
      <c r="E76" s="772"/>
      <c r="F76" s="772"/>
      <c r="G76" s="772"/>
      <c r="H76" s="772"/>
      <c r="I76" s="772"/>
      <c r="J76" s="772"/>
      <c r="K76" s="772"/>
      <c r="L76" s="772"/>
      <c r="M76" s="772"/>
      <c r="N76" s="772"/>
      <c r="O76" s="772"/>
      <c r="P76" s="772"/>
      <c r="Q76" s="772"/>
      <c r="R76" s="772"/>
    </row>
    <row r="77" spans="2:18" x14ac:dyDescent="0.2">
      <c r="B77" s="772"/>
      <c r="C77" s="772"/>
      <c r="D77" s="772"/>
      <c r="E77" s="772"/>
      <c r="F77" s="772"/>
      <c r="G77" s="772"/>
      <c r="H77" s="772"/>
      <c r="I77" s="772"/>
      <c r="J77" s="772"/>
      <c r="K77" s="772"/>
      <c r="L77" s="772"/>
      <c r="M77" s="772"/>
      <c r="N77" s="772"/>
      <c r="O77" s="772"/>
      <c r="P77" s="772"/>
      <c r="Q77" s="772"/>
      <c r="R77" s="772"/>
    </row>
    <row r="78" spans="2:18" x14ac:dyDescent="0.2">
      <c r="B78" s="772"/>
      <c r="C78" s="772"/>
      <c r="D78" s="772"/>
      <c r="E78" s="772"/>
      <c r="F78" s="772"/>
      <c r="G78" s="772"/>
      <c r="H78" s="772"/>
      <c r="I78" s="772"/>
      <c r="J78" s="772"/>
      <c r="K78" s="772"/>
      <c r="L78" s="772"/>
      <c r="M78" s="772"/>
      <c r="N78" s="772"/>
      <c r="O78" s="772"/>
      <c r="P78" s="772"/>
      <c r="Q78" s="772"/>
      <c r="R78" s="772"/>
    </row>
    <row r="79" spans="2:18" x14ac:dyDescent="0.2">
      <c r="B79" s="772"/>
      <c r="C79" s="772"/>
      <c r="D79" s="772"/>
      <c r="E79" s="772"/>
      <c r="F79" s="772"/>
      <c r="G79" s="772"/>
      <c r="H79" s="772"/>
      <c r="I79" s="772"/>
      <c r="J79" s="772"/>
      <c r="K79" s="772"/>
      <c r="L79" s="772"/>
      <c r="M79" s="772"/>
      <c r="N79" s="772"/>
      <c r="O79" s="772"/>
      <c r="P79" s="772"/>
      <c r="Q79" s="772"/>
      <c r="R79" s="772"/>
    </row>
    <row r="80" spans="2:18" x14ac:dyDescent="0.2">
      <c r="B80" s="772"/>
      <c r="C80" s="772"/>
      <c r="D80" s="772"/>
      <c r="E80" s="772"/>
      <c r="F80" s="772"/>
      <c r="G80" s="772"/>
      <c r="H80" s="772"/>
      <c r="I80" s="772"/>
      <c r="J80" s="772"/>
      <c r="K80" s="772"/>
      <c r="L80" s="772"/>
      <c r="M80" s="772"/>
      <c r="N80" s="772"/>
      <c r="O80" s="772"/>
      <c r="P80" s="772"/>
      <c r="Q80" s="772"/>
      <c r="R80" s="772"/>
    </row>
    <row r="81" spans="2:18" x14ac:dyDescent="0.2">
      <c r="B81" s="772"/>
      <c r="C81" s="772"/>
      <c r="D81" s="772"/>
      <c r="E81" s="772"/>
      <c r="F81" s="772"/>
      <c r="G81" s="772"/>
      <c r="H81" s="772"/>
      <c r="I81" s="772"/>
      <c r="J81" s="772"/>
      <c r="K81" s="772"/>
      <c r="L81" s="772"/>
      <c r="M81" s="772"/>
      <c r="N81" s="772"/>
      <c r="O81" s="772"/>
      <c r="P81" s="772"/>
      <c r="Q81" s="772"/>
      <c r="R81" s="772"/>
    </row>
    <row r="82" spans="2:18" x14ac:dyDescent="0.2">
      <c r="B82" s="772"/>
      <c r="C82" s="772"/>
      <c r="D82" s="772"/>
      <c r="E82" s="772"/>
      <c r="F82" s="772"/>
      <c r="G82" s="772"/>
      <c r="H82" s="772"/>
      <c r="I82" s="772"/>
      <c r="J82" s="772"/>
      <c r="K82" s="772"/>
      <c r="L82" s="772"/>
      <c r="M82" s="772"/>
      <c r="N82" s="772"/>
      <c r="O82" s="772"/>
      <c r="P82" s="772"/>
      <c r="Q82" s="772"/>
      <c r="R82" s="772"/>
    </row>
    <row r="83" spans="2:18" x14ac:dyDescent="0.2">
      <c r="B83" s="772"/>
      <c r="C83" s="772"/>
      <c r="D83" s="772"/>
      <c r="E83" s="772"/>
      <c r="F83" s="772"/>
      <c r="G83" s="772"/>
      <c r="H83" s="772"/>
      <c r="I83" s="772"/>
      <c r="J83" s="772"/>
      <c r="K83" s="772"/>
      <c r="L83" s="772"/>
      <c r="M83" s="772"/>
      <c r="N83" s="772"/>
      <c r="O83" s="772"/>
      <c r="P83" s="772"/>
      <c r="Q83" s="772"/>
      <c r="R83" s="772"/>
    </row>
    <row r="84" spans="2:18" x14ac:dyDescent="0.2">
      <c r="B84" s="772"/>
      <c r="C84" s="772"/>
      <c r="D84" s="772"/>
      <c r="E84" s="772"/>
      <c r="F84" s="772"/>
      <c r="G84" s="772"/>
      <c r="H84" s="772"/>
      <c r="I84" s="772"/>
      <c r="J84" s="772"/>
      <c r="K84" s="772"/>
      <c r="L84" s="772"/>
      <c r="M84" s="772"/>
      <c r="N84" s="772"/>
      <c r="O84" s="772"/>
      <c r="P84" s="772"/>
      <c r="Q84" s="772"/>
      <c r="R84" s="772"/>
    </row>
    <row r="85" spans="2:18" x14ac:dyDescent="0.2">
      <c r="B85" s="772"/>
      <c r="C85" s="772"/>
      <c r="D85" s="772"/>
      <c r="E85" s="772"/>
      <c r="F85" s="772"/>
      <c r="G85" s="772"/>
      <c r="H85" s="772"/>
      <c r="I85" s="772"/>
      <c r="J85" s="772"/>
      <c r="K85" s="772"/>
      <c r="L85" s="772"/>
      <c r="M85" s="772"/>
      <c r="N85" s="772"/>
      <c r="O85" s="772"/>
      <c r="P85" s="772"/>
      <c r="Q85" s="772"/>
      <c r="R85" s="772"/>
    </row>
    <row r="86" spans="2:18" x14ac:dyDescent="0.2">
      <c r="B86" s="772"/>
      <c r="C86" s="772"/>
      <c r="D86" s="772"/>
      <c r="E86" s="772"/>
      <c r="F86" s="772"/>
      <c r="G86" s="772"/>
      <c r="H86" s="772"/>
      <c r="I86" s="772"/>
      <c r="J86" s="772"/>
      <c r="K86" s="772"/>
      <c r="L86" s="772"/>
      <c r="M86" s="772"/>
      <c r="N86" s="772"/>
      <c r="O86" s="772"/>
      <c r="P86" s="772"/>
      <c r="Q86" s="772"/>
      <c r="R86" s="772"/>
    </row>
    <row r="87" spans="2:18" x14ac:dyDescent="0.2">
      <c r="B87" s="772"/>
      <c r="C87" s="772"/>
      <c r="D87" s="772"/>
      <c r="E87" s="772"/>
      <c r="F87" s="772"/>
      <c r="G87" s="772"/>
      <c r="H87" s="772"/>
      <c r="I87" s="772"/>
      <c r="J87" s="772"/>
      <c r="K87" s="772"/>
      <c r="L87" s="772"/>
      <c r="M87" s="772"/>
      <c r="N87" s="772"/>
      <c r="O87" s="772"/>
      <c r="P87" s="772"/>
      <c r="Q87" s="772"/>
      <c r="R87" s="772"/>
    </row>
    <row r="88" spans="2:18" x14ac:dyDescent="0.2">
      <c r="B88" s="772"/>
      <c r="C88" s="772"/>
      <c r="D88" s="772"/>
      <c r="E88" s="772"/>
      <c r="F88" s="772"/>
      <c r="G88" s="772"/>
      <c r="H88" s="772"/>
      <c r="I88" s="772"/>
      <c r="J88" s="772"/>
      <c r="K88" s="772"/>
      <c r="L88" s="772"/>
      <c r="M88" s="772"/>
      <c r="N88" s="772"/>
      <c r="O88" s="772"/>
      <c r="P88" s="772"/>
      <c r="Q88" s="772"/>
      <c r="R88" s="772"/>
    </row>
    <row r="89" spans="2:18" x14ac:dyDescent="0.2">
      <c r="B89" s="772"/>
      <c r="C89" s="772"/>
      <c r="D89" s="772"/>
      <c r="E89" s="772"/>
      <c r="F89" s="772"/>
      <c r="G89" s="772"/>
      <c r="H89" s="772"/>
      <c r="I89" s="772"/>
      <c r="J89" s="772"/>
      <c r="K89" s="772"/>
      <c r="L89" s="772"/>
      <c r="M89" s="772"/>
      <c r="N89" s="772"/>
      <c r="O89" s="772"/>
      <c r="P89" s="772"/>
      <c r="Q89" s="772"/>
      <c r="R89" s="772"/>
    </row>
    <row r="90" spans="2:18" x14ac:dyDescent="0.2">
      <c r="B90" s="772"/>
      <c r="C90" s="772"/>
      <c r="D90" s="772"/>
      <c r="E90" s="772"/>
      <c r="F90" s="772"/>
      <c r="G90" s="772"/>
      <c r="H90" s="772"/>
      <c r="I90" s="772"/>
      <c r="J90" s="772"/>
      <c r="K90" s="772"/>
      <c r="L90" s="772"/>
      <c r="M90" s="772"/>
      <c r="N90" s="772"/>
      <c r="O90" s="772"/>
      <c r="P90" s="772"/>
      <c r="Q90" s="772"/>
      <c r="R90" s="772"/>
    </row>
    <row r="91" spans="2:18" x14ac:dyDescent="0.2">
      <c r="B91" s="772"/>
      <c r="C91" s="772"/>
      <c r="D91" s="772"/>
      <c r="E91" s="772"/>
      <c r="F91" s="772"/>
      <c r="G91" s="772"/>
      <c r="H91" s="772"/>
      <c r="I91" s="772"/>
      <c r="J91" s="772"/>
      <c r="K91" s="772"/>
      <c r="L91" s="772"/>
      <c r="M91" s="772"/>
      <c r="N91" s="772"/>
      <c r="O91" s="772"/>
      <c r="P91" s="772"/>
      <c r="Q91" s="772"/>
      <c r="R91" s="772"/>
    </row>
    <row r="92" spans="2:18" x14ac:dyDescent="0.2">
      <c r="B92" s="772"/>
      <c r="C92" s="772"/>
      <c r="D92" s="772"/>
      <c r="E92" s="772"/>
      <c r="F92" s="772"/>
      <c r="G92" s="772"/>
      <c r="H92" s="772"/>
      <c r="I92" s="772"/>
      <c r="J92" s="772"/>
      <c r="K92" s="772"/>
      <c r="L92" s="772"/>
      <c r="M92" s="772"/>
      <c r="N92" s="772"/>
      <c r="O92" s="772"/>
      <c r="P92" s="772"/>
      <c r="Q92" s="772"/>
      <c r="R92" s="772"/>
    </row>
    <row r="93" spans="2:18" x14ac:dyDescent="0.2">
      <c r="B93" s="772"/>
      <c r="C93" s="772"/>
      <c r="D93" s="772"/>
      <c r="E93" s="772"/>
      <c r="F93" s="772"/>
      <c r="G93" s="772"/>
      <c r="H93" s="772"/>
      <c r="I93" s="772"/>
      <c r="J93" s="772"/>
      <c r="K93" s="772"/>
      <c r="L93" s="772"/>
      <c r="M93" s="772"/>
      <c r="N93" s="772"/>
      <c r="O93" s="772"/>
      <c r="P93" s="772"/>
      <c r="Q93" s="772"/>
      <c r="R93" s="772"/>
    </row>
    <row r="94" spans="2:18" x14ac:dyDescent="0.2">
      <c r="B94" s="772"/>
      <c r="C94" s="772"/>
      <c r="D94" s="772"/>
      <c r="E94" s="772"/>
      <c r="F94" s="772"/>
      <c r="G94" s="772"/>
      <c r="H94" s="772"/>
      <c r="I94" s="772"/>
      <c r="J94" s="772"/>
      <c r="K94" s="772"/>
      <c r="L94" s="772"/>
      <c r="M94" s="772"/>
      <c r="N94" s="772"/>
      <c r="O94" s="772"/>
      <c r="P94" s="772"/>
      <c r="Q94" s="772"/>
      <c r="R94" s="772"/>
    </row>
    <row r="95" spans="2:18" x14ac:dyDescent="0.2">
      <c r="B95" s="772"/>
      <c r="C95" s="772"/>
      <c r="D95" s="772"/>
      <c r="E95" s="772"/>
      <c r="F95" s="772"/>
      <c r="G95" s="772"/>
      <c r="H95" s="772"/>
      <c r="I95" s="772"/>
      <c r="J95" s="772"/>
      <c r="K95" s="772"/>
      <c r="L95" s="772"/>
      <c r="M95" s="772"/>
      <c r="N95" s="772"/>
      <c r="O95" s="772"/>
      <c r="P95" s="772"/>
      <c r="Q95" s="772"/>
      <c r="R95" s="772"/>
    </row>
    <row r="96" spans="2:18" x14ac:dyDescent="0.2">
      <c r="B96" s="772"/>
      <c r="C96" s="772"/>
      <c r="D96" s="772"/>
      <c r="E96" s="772"/>
      <c r="F96" s="772"/>
      <c r="G96" s="772"/>
      <c r="H96" s="772"/>
      <c r="I96" s="772"/>
      <c r="J96" s="772"/>
      <c r="K96" s="772"/>
      <c r="L96" s="772"/>
      <c r="M96" s="772"/>
      <c r="N96" s="772"/>
      <c r="O96" s="772"/>
      <c r="P96" s="772"/>
      <c r="Q96" s="772"/>
      <c r="R96" s="772"/>
    </row>
    <row r="97" spans="2:18" x14ac:dyDescent="0.2">
      <c r="B97" s="772"/>
      <c r="C97" s="772"/>
      <c r="D97" s="772"/>
      <c r="E97" s="772"/>
      <c r="F97" s="772"/>
      <c r="G97" s="772"/>
      <c r="H97" s="772"/>
      <c r="I97" s="772"/>
      <c r="J97" s="772"/>
      <c r="K97" s="772"/>
      <c r="L97" s="772"/>
      <c r="M97" s="772"/>
      <c r="N97" s="772"/>
      <c r="O97" s="772"/>
      <c r="P97" s="772"/>
      <c r="Q97" s="772"/>
      <c r="R97" s="772"/>
    </row>
    <row r="98" spans="2:18" x14ac:dyDescent="0.2">
      <c r="B98" s="772"/>
      <c r="C98" s="772"/>
      <c r="D98" s="772"/>
      <c r="E98" s="772"/>
      <c r="F98" s="772"/>
      <c r="G98" s="772"/>
      <c r="H98" s="772"/>
      <c r="I98" s="772"/>
      <c r="J98" s="772"/>
      <c r="K98" s="772"/>
      <c r="L98" s="772"/>
      <c r="M98" s="772"/>
      <c r="N98" s="772"/>
      <c r="O98" s="772"/>
      <c r="P98" s="772"/>
      <c r="Q98" s="772"/>
      <c r="R98" s="772"/>
    </row>
    <row r="99" spans="2:18" x14ac:dyDescent="0.2">
      <c r="B99" s="772"/>
      <c r="C99" s="772"/>
      <c r="D99" s="772"/>
      <c r="E99" s="772"/>
      <c r="F99" s="772"/>
      <c r="G99" s="772"/>
      <c r="H99" s="772"/>
      <c r="I99" s="772"/>
      <c r="J99" s="772"/>
      <c r="K99" s="772"/>
      <c r="L99" s="772"/>
      <c r="M99" s="772"/>
      <c r="N99" s="772"/>
      <c r="O99" s="772"/>
      <c r="P99" s="772"/>
      <c r="Q99" s="772"/>
      <c r="R99" s="772"/>
    </row>
    <row r="100" spans="2:18" x14ac:dyDescent="0.2">
      <c r="B100" s="772"/>
      <c r="C100" s="772"/>
      <c r="D100" s="772"/>
      <c r="E100" s="772"/>
      <c r="F100" s="772"/>
      <c r="G100" s="772"/>
      <c r="H100" s="772"/>
      <c r="I100" s="772"/>
      <c r="J100" s="772"/>
      <c r="K100" s="772"/>
      <c r="L100" s="772"/>
      <c r="M100" s="772"/>
      <c r="N100" s="772"/>
      <c r="O100" s="772"/>
      <c r="P100" s="772"/>
      <c r="Q100" s="772"/>
      <c r="R100" s="772"/>
    </row>
    <row r="101" spans="2:18" x14ac:dyDescent="0.2">
      <c r="B101" s="772"/>
      <c r="C101" s="772"/>
      <c r="D101" s="772"/>
      <c r="E101" s="772"/>
      <c r="F101" s="772"/>
      <c r="G101" s="772"/>
      <c r="H101" s="772"/>
      <c r="I101" s="772"/>
      <c r="J101" s="772"/>
      <c r="K101" s="772"/>
      <c r="L101" s="772"/>
      <c r="M101" s="772"/>
      <c r="N101" s="772"/>
      <c r="O101" s="772"/>
      <c r="P101" s="772"/>
      <c r="Q101" s="772"/>
      <c r="R101" s="772"/>
    </row>
    <row r="102" spans="2:18" x14ac:dyDescent="0.2">
      <c r="B102" s="772"/>
      <c r="C102" s="772"/>
      <c r="D102" s="772"/>
      <c r="E102" s="772"/>
      <c r="F102" s="772"/>
      <c r="G102" s="772"/>
      <c r="H102" s="772"/>
      <c r="I102" s="772"/>
      <c r="J102" s="772"/>
      <c r="K102" s="772"/>
      <c r="L102" s="772"/>
      <c r="M102" s="772"/>
      <c r="N102" s="772"/>
      <c r="O102" s="772"/>
      <c r="P102" s="772"/>
      <c r="Q102" s="772"/>
      <c r="R102" s="772"/>
    </row>
    <row r="103" spans="2:18" x14ac:dyDescent="0.2">
      <c r="B103" s="772"/>
      <c r="C103" s="772"/>
      <c r="D103" s="772"/>
      <c r="E103" s="772"/>
      <c r="F103" s="772"/>
      <c r="G103" s="772"/>
      <c r="H103" s="772"/>
      <c r="I103" s="772"/>
      <c r="J103" s="772"/>
      <c r="K103" s="772"/>
      <c r="L103" s="772"/>
      <c r="M103" s="772"/>
      <c r="N103" s="772"/>
      <c r="O103" s="772"/>
      <c r="P103" s="772"/>
      <c r="Q103" s="772"/>
      <c r="R103" s="772"/>
    </row>
    <row r="104" spans="2:18" x14ac:dyDescent="0.2">
      <c r="B104" s="772"/>
      <c r="C104" s="772"/>
      <c r="D104" s="772"/>
      <c r="E104" s="772"/>
      <c r="F104" s="772"/>
      <c r="G104" s="772"/>
      <c r="H104" s="772"/>
      <c r="I104" s="772"/>
      <c r="J104" s="772"/>
      <c r="K104" s="772"/>
      <c r="L104" s="772"/>
      <c r="M104" s="772"/>
      <c r="N104" s="772"/>
      <c r="O104" s="772"/>
      <c r="P104" s="772"/>
      <c r="Q104" s="772"/>
      <c r="R104" s="772"/>
    </row>
    <row r="105" spans="2:18" x14ac:dyDescent="0.2">
      <c r="B105" s="772"/>
      <c r="C105" s="772"/>
      <c r="D105" s="772"/>
      <c r="E105" s="772"/>
      <c r="F105" s="772"/>
      <c r="G105" s="772"/>
      <c r="H105" s="772"/>
      <c r="I105" s="772"/>
      <c r="J105" s="772"/>
      <c r="K105" s="772"/>
      <c r="L105" s="772"/>
      <c r="M105" s="772"/>
      <c r="N105" s="772"/>
      <c r="O105" s="772"/>
      <c r="P105" s="772"/>
      <c r="Q105" s="772"/>
      <c r="R105" s="772"/>
    </row>
    <row r="106" spans="2:18" x14ac:dyDescent="0.2">
      <c r="B106" s="772"/>
      <c r="C106" s="772"/>
      <c r="D106" s="772"/>
      <c r="E106" s="772"/>
      <c r="F106" s="772"/>
      <c r="G106" s="772"/>
      <c r="H106" s="772"/>
      <c r="I106" s="772"/>
      <c r="J106" s="772"/>
      <c r="K106" s="772"/>
      <c r="L106" s="772"/>
      <c r="M106" s="772"/>
      <c r="N106" s="772"/>
      <c r="O106" s="772"/>
      <c r="P106" s="772"/>
      <c r="Q106" s="772"/>
      <c r="R106" s="772"/>
    </row>
    <row r="107" spans="2:18" x14ac:dyDescent="0.2">
      <c r="B107" s="772"/>
      <c r="C107" s="772"/>
      <c r="D107" s="772"/>
      <c r="E107" s="772"/>
      <c r="F107" s="772"/>
      <c r="G107" s="772"/>
      <c r="H107" s="772"/>
      <c r="I107" s="772"/>
      <c r="J107" s="772"/>
      <c r="K107" s="772"/>
      <c r="L107" s="772"/>
      <c r="M107" s="772"/>
      <c r="N107" s="772"/>
      <c r="O107" s="772"/>
      <c r="P107" s="772"/>
      <c r="Q107" s="772"/>
      <c r="R107" s="772"/>
    </row>
    <row r="108" spans="2:18" x14ac:dyDescent="0.2">
      <c r="B108" s="772"/>
      <c r="C108" s="772"/>
      <c r="D108" s="772"/>
      <c r="E108" s="772"/>
      <c r="F108" s="772"/>
      <c r="G108" s="772"/>
      <c r="H108" s="772"/>
      <c r="I108" s="772"/>
      <c r="J108" s="772"/>
      <c r="K108" s="772"/>
      <c r="L108" s="772"/>
      <c r="M108" s="772"/>
      <c r="N108" s="772"/>
      <c r="O108" s="772"/>
      <c r="P108" s="772"/>
      <c r="Q108" s="772"/>
      <c r="R108" s="772"/>
    </row>
    <row r="109" spans="2:18" x14ac:dyDescent="0.2">
      <c r="B109" s="772"/>
      <c r="C109" s="772"/>
      <c r="D109" s="772"/>
      <c r="E109" s="772"/>
      <c r="F109" s="772"/>
      <c r="G109" s="772"/>
      <c r="H109" s="772"/>
      <c r="I109" s="772"/>
      <c r="J109" s="772"/>
      <c r="K109" s="772"/>
      <c r="L109" s="772"/>
      <c r="M109" s="772"/>
      <c r="N109" s="772"/>
      <c r="O109" s="772"/>
      <c r="P109" s="772"/>
      <c r="Q109" s="772"/>
      <c r="R109" s="772"/>
    </row>
    <row r="110" spans="2:18" x14ac:dyDescent="0.2">
      <c r="B110" s="772"/>
      <c r="C110" s="772"/>
      <c r="D110" s="772"/>
      <c r="E110" s="772"/>
      <c r="F110" s="772"/>
      <c r="G110" s="772"/>
      <c r="H110" s="772"/>
      <c r="I110" s="772"/>
      <c r="J110" s="772"/>
      <c r="K110" s="772"/>
      <c r="L110" s="772"/>
      <c r="M110" s="772"/>
      <c r="N110" s="772"/>
      <c r="O110" s="772"/>
      <c r="P110" s="772"/>
      <c r="Q110" s="772"/>
      <c r="R110" s="772"/>
    </row>
    <row r="111" spans="2:18" x14ac:dyDescent="0.2">
      <c r="B111" s="772"/>
      <c r="C111" s="772"/>
      <c r="D111" s="772"/>
      <c r="E111" s="772"/>
      <c r="F111" s="772"/>
      <c r="G111" s="772"/>
      <c r="H111" s="772"/>
      <c r="I111" s="772"/>
      <c r="J111" s="772"/>
      <c r="K111" s="772"/>
      <c r="L111" s="772"/>
      <c r="M111" s="772"/>
      <c r="N111" s="772"/>
      <c r="O111" s="772"/>
      <c r="P111" s="772"/>
      <c r="Q111" s="772"/>
      <c r="R111" s="772"/>
    </row>
    <row r="112" spans="2:18" x14ac:dyDescent="0.2">
      <c r="B112" s="772"/>
      <c r="C112" s="772"/>
      <c r="D112" s="772"/>
      <c r="E112" s="772"/>
      <c r="F112" s="772"/>
      <c r="G112" s="772"/>
      <c r="H112" s="772"/>
      <c r="I112" s="772"/>
      <c r="J112" s="772"/>
      <c r="K112" s="772"/>
      <c r="L112" s="772"/>
      <c r="M112" s="772"/>
      <c r="N112" s="772"/>
      <c r="O112" s="772"/>
      <c r="P112" s="772"/>
      <c r="Q112" s="772"/>
      <c r="R112" s="772"/>
    </row>
    <row r="113" spans="2:18" x14ac:dyDescent="0.2">
      <c r="B113" s="772"/>
      <c r="C113" s="772"/>
      <c r="D113" s="772"/>
      <c r="E113" s="772"/>
      <c r="F113" s="772"/>
      <c r="G113" s="772"/>
      <c r="H113" s="772"/>
      <c r="I113" s="772"/>
      <c r="J113" s="772"/>
      <c r="K113" s="772"/>
      <c r="L113" s="772"/>
      <c r="M113" s="772"/>
      <c r="N113" s="772"/>
      <c r="O113" s="772"/>
      <c r="P113" s="772"/>
      <c r="Q113" s="772"/>
      <c r="R113" s="772"/>
    </row>
    <row r="114" spans="2:18" x14ac:dyDescent="0.2">
      <c r="B114" s="772"/>
      <c r="C114" s="772"/>
      <c r="D114" s="772"/>
      <c r="E114" s="772"/>
      <c r="F114" s="772"/>
      <c r="G114" s="772"/>
      <c r="H114" s="772"/>
      <c r="I114" s="772"/>
      <c r="J114" s="772"/>
      <c r="K114" s="772"/>
      <c r="L114" s="772"/>
      <c r="M114" s="772"/>
      <c r="N114" s="772"/>
      <c r="O114" s="772"/>
      <c r="P114" s="772"/>
      <c r="Q114" s="772"/>
      <c r="R114" s="772"/>
    </row>
    <row r="115" spans="2:18" x14ac:dyDescent="0.2">
      <c r="B115" s="772"/>
      <c r="C115" s="772"/>
      <c r="D115" s="772"/>
      <c r="E115" s="772"/>
      <c r="F115" s="772"/>
      <c r="G115" s="772"/>
      <c r="H115" s="772"/>
      <c r="I115" s="772"/>
      <c r="J115" s="772"/>
      <c r="K115" s="772"/>
      <c r="L115" s="772"/>
      <c r="M115" s="772"/>
      <c r="N115" s="772"/>
      <c r="O115" s="772"/>
      <c r="P115" s="772"/>
      <c r="Q115" s="772"/>
      <c r="R115" s="772"/>
    </row>
    <row r="116" spans="2:18" x14ac:dyDescent="0.2">
      <c r="B116" s="772"/>
      <c r="C116" s="772"/>
      <c r="D116" s="772"/>
      <c r="E116" s="772"/>
      <c r="F116" s="772"/>
      <c r="G116" s="772"/>
      <c r="H116" s="772"/>
      <c r="I116" s="772"/>
      <c r="J116" s="772"/>
      <c r="K116" s="772"/>
      <c r="L116" s="772"/>
      <c r="M116" s="772"/>
      <c r="N116" s="772"/>
      <c r="O116" s="772"/>
      <c r="P116" s="772"/>
      <c r="Q116" s="772"/>
      <c r="R116" s="772"/>
    </row>
  </sheetData>
  <mergeCells count="4">
    <mergeCell ref="B5:G5"/>
    <mergeCell ref="E7:F7"/>
    <mergeCell ref="E9:F9"/>
    <mergeCell ref="E10:F10"/>
  </mergeCells>
  <phoneticPr fontId="0" type="noConversion"/>
  <pageMargins left="0.75" right="0.5" top="1" bottom="1" header="0.5" footer="0.5"/>
  <pageSetup scale="85"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1" r:id="rId4" name="Button 1">
              <controlPr defaultSize="0" print="0" autoFill="0" autoPict="0" macro="[0]!Go_To_Next_Sheet">
                <anchor moveWithCells="1" sizeWithCells="1">
                  <from>
                    <xdr:col>4</xdr:col>
                    <xdr:colOff>990600</xdr:colOff>
                    <xdr:row>0</xdr:row>
                    <xdr:rowOff>0</xdr:rowOff>
                  </from>
                  <to>
                    <xdr:col>5</xdr:col>
                    <xdr:colOff>57150</xdr:colOff>
                    <xdr:row>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2" r:id="rId5" name="Button 2">
              <controlPr defaultSize="0" print="0" autoFill="0" autoPict="0" macro="[0]!Go_To_Previous_Sheet">
                <anchor moveWithCells="1" sizeWithCells="1">
                  <from>
                    <xdr:col>4</xdr:col>
                    <xdr:colOff>1000125</xdr:colOff>
                    <xdr:row>0</xdr:row>
                    <xdr:rowOff>228600</xdr:rowOff>
                  </from>
                  <to>
                    <xdr:col>5</xdr:col>
                    <xdr:colOff>57150</xdr:colOff>
                    <xdr:row>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3" r:id="rId6" name="Button 3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1</xdr:col>
                    <xdr:colOff>38100</xdr:colOff>
                    <xdr:row>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4" r:id="rId7" name="Button 4">
              <controlPr defaultSize="0" print="0" autoFill="0" autoPict="0" macro="[0]!Print_Sheet4X">
                <anchor moveWithCells="1" sizeWithCells="1">
                  <from>
                    <xdr:col>0</xdr:col>
                    <xdr:colOff>0</xdr:colOff>
                    <xdr:row>0</xdr:row>
                    <xdr:rowOff>228600</xdr:rowOff>
                  </from>
                  <to>
                    <xdr:col>1</xdr:col>
                    <xdr:colOff>38100</xdr:colOff>
                    <xdr:row>1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I99"/>
  <sheetViews>
    <sheetView showGridLines="0" zoomScaleNormal="100" workbookViewId="0">
      <selection activeCell="K26" sqref="K26"/>
    </sheetView>
  </sheetViews>
  <sheetFormatPr defaultColWidth="9.42578125" defaultRowHeight="12.75" x14ac:dyDescent="0.2"/>
  <cols>
    <col min="1" max="1" width="22.5703125" style="806" customWidth="1"/>
    <col min="2" max="2" width="7.140625" style="806" customWidth="1"/>
    <col min="3" max="3" width="9.85546875" style="806" customWidth="1"/>
    <col min="4" max="4" width="20.5703125" style="806" customWidth="1"/>
    <col min="5" max="5" width="8.42578125" style="806" customWidth="1"/>
    <col min="6" max="6" width="9.42578125" style="806" customWidth="1"/>
    <col min="7" max="7" width="8.42578125" style="806" customWidth="1"/>
    <col min="8" max="8" width="11.85546875" style="806" customWidth="1"/>
    <col min="9" max="243" width="9.42578125" style="806"/>
    <col min="244" max="244" width="1.5703125" style="806" customWidth="1"/>
    <col min="245" max="16384" width="9.42578125" style="806"/>
  </cols>
  <sheetData>
    <row r="1" spans="1:9" x14ac:dyDescent="0.2">
      <c r="A1" s="309"/>
      <c r="B1" s="309"/>
      <c r="C1" s="309"/>
      <c r="D1" s="309"/>
      <c r="E1" s="309"/>
      <c r="F1" s="309"/>
      <c r="G1" s="805"/>
      <c r="H1" s="805" t="s">
        <v>706</v>
      </c>
    </row>
    <row r="2" spans="1:9" ht="18" customHeight="1" x14ac:dyDescent="0.2">
      <c r="A2" s="1360" t="str">
        <f>Year&amp;" BUDGET STATEMENT FOR "&amp; COUNTY_NAME&amp;" COUNTY WELFARE AGENCY"</f>
        <v>2010 BUDGET STATEMENT FOR CAMDEN COUNTY WELFARE AGENCY</v>
      </c>
      <c r="B2" s="1360"/>
      <c r="C2" s="1360"/>
      <c r="D2" s="1360"/>
      <c r="E2" s="1360"/>
      <c r="F2" s="1360"/>
      <c r="G2" s="1360"/>
      <c r="H2" s="1360"/>
    </row>
    <row r="3" spans="1:9" ht="18" customHeight="1" x14ac:dyDescent="0.2">
      <c r="A3" s="309"/>
      <c r="B3" s="1417" t="s">
        <v>800</v>
      </c>
      <c r="C3" s="1417"/>
      <c r="D3" s="1417"/>
      <c r="E3" s="1417"/>
      <c r="F3" s="1417"/>
      <c r="H3" s="807"/>
    </row>
    <row r="4" spans="1:9" s="309" customFormat="1" x14ac:dyDescent="0.2">
      <c r="A4" s="337"/>
      <c r="B4" s="337"/>
      <c r="C4" s="337"/>
      <c r="D4" s="337"/>
      <c r="E4" s="337"/>
      <c r="F4" s="337"/>
      <c r="G4" s="337"/>
      <c r="H4" s="337"/>
      <c r="I4" s="350"/>
    </row>
    <row r="5" spans="1:9" x14ac:dyDescent="0.2">
      <c r="A5" s="808"/>
      <c r="B5" s="809"/>
      <c r="C5" s="809"/>
      <c r="D5" s="810" t="s">
        <v>788</v>
      </c>
      <c r="E5" s="811" t="s">
        <v>654</v>
      </c>
      <c r="F5" s="811" t="s">
        <v>918</v>
      </c>
      <c r="G5" s="811">
        <f>Year</f>
        <v>2010</v>
      </c>
      <c r="H5" s="811" t="str">
        <f>Year&amp;" Amount"</f>
        <v>2010 Amount</v>
      </c>
      <c r="I5" s="807"/>
    </row>
    <row r="6" spans="1:9" x14ac:dyDescent="0.2">
      <c r="A6" s="812" t="s">
        <v>656</v>
      </c>
      <c r="B6" s="813" t="s">
        <v>791</v>
      </c>
      <c r="C6" s="813" t="s">
        <v>657</v>
      </c>
      <c r="D6" s="814" t="s">
        <v>787</v>
      </c>
      <c r="E6" s="813" t="s">
        <v>662</v>
      </c>
      <c r="F6" s="813" t="s">
        <v>662</v>
      </c>
      <c r="G6" s="813" t="s">
        <v>659</v>
      </c>
      <c r="H6" s="813" t="s">
        <v>663</v>
      </c>
      <c r="I6" s="807"/>
    </row>
    <row r="7" spans="1:9" x14ac:dyDescent="0.2">
      <c r="A7" s="815" t="s">
        <v>660</v>
      </c>
      <c r="B7" s="813" t="s">
        <v>792</v>
      </c>
      <c r="C7" s="813" t="s">
        <v>661</v>
      </c>
      <c r="D7" s="816" t="s">
        <v>438</v>
      </c>
      <c r="E7" s="813" t="s">
        <v>790</v>
      </c>
      <c r="F7" s="813" t="s">
        <v>919</v>
      </c>
      <c r="G7" s="813" t="s">
        <v>663</v>
      </c>
      <c r="H7" s="813" t="s">
        <v>789</v>
      </c>
      <c r="I7" s="807"/>
    </row>
    <row r="8" spans="1:9" s="821" customFormat="1" x14ac:dyDescent="0.2">
      <c r="A8" s="817" t="s">
        <v>664</v>
      </c>
      <c r="B8" s="818" t="s">
        <v>429</v>
      </c>
      <c r="C8" s="819" t="s">
        <v>665</v>
      </c>
      <c r="D8" s="818" t="s">
        <v>439</v>
      </c>
      <c r="E8" s="819" t="s">
        <v>666</v>
      </c>
      <c r="F8" s="819" t="s">
        <v>667</v>
      </c>
      <c r="G8" s="819" t="s">
        <v>668</v>
      </c>
      <c r="H8" s="819" t="s">
        <v>669</v>
      </c>
      <c r="I8" s="820"/>
    </row>
    <row r="9" spans="1:9" x14ac:dyDescent="0.2">
      <c r="A9" s="822"/>
      <c r="B9" s="823"/>
      <c r="C9" s="823"/>
      <c r="D9" s="823"/>
      <c r="E9" s="824"/>
      <c r="F9" s="825"/>
      <c r="G9" s="823"/>
      <c r="H9" s="826"/>
      <c r="I9" s="807"/>
    </row>
    <row r="10" spans="1:9" x14ac:dyDescent="0.2">
      <c r="A10" s="822"/>
      <c r="B10" s="823"/>
      <c r="C10" s="823"/>
      <c r="D10" s="823"/>
      <c r="E10" s="824"/>
      <c r="F10" s="825"/>
      <c r="G10" s="823"/>
      <c r="H10" s="826"/>
      <c r="I10" s="807"/>
    </row>
    <row r="11" spans="1:9" x14ac:dyDescent="0.2">
      <c r="A11" s="822"/>
      <c r="B11" s="823"/>
      <c r="C11" s="823"/>
      <c r="D11" s="823"/>
      <c r="E11" s="824"/>
      <c r="F11" s="825"/>
      <c r="G11" s="823"/>
      <c r="H11" s="826"/>
      <c r="I11" s="807"/>
    </row>
    <row r="12" spans="1:9" x14ac:dyDescent="0.2">
      <c r="A12" s="822"/>
      <c r="B12" s="823"/>
      <c r="C12" s="823"/>
      <c r="D12" s="823"/>
      <c r="E12" s="824"/>
      <c r="F12" s="825"/>
      <c r="G12" s="823"/>
      <c r="H12" s="826"/>
      <c r="I12" s="807"/>
    </row>
    <row r="13" spans="1:9" x14ac:dyDescent="0.2">
      <c r="A13" s="822"/>
      <c r="B13" s="823"/>
      <c r="C13" s="823"/>
      <c r="D13" s="823"/>
      <c r="E13" s="824"/>
      <c r="F13" s="825"/>
      <c r="G13" s="823"/>
      <c r="H13" s="826"/>
      <c r="I13" s="807"/>
    </row>
    <row r="14" spans="1:9" x14ac:dyDescent="0.2">
      <c r="A14" s="822"/>
      <c r="B14" s="823"/>
      <c r="C14" s="823"/>
      <c r="D14" s="823"/>
      <c r="E14" s="824"/>
      <c r="F14" s="825"/>
      <c r="G14" s="823"/>
      <c r="H14" s="826"/>
      <c r="I14" s="807"/>
    </row>
    <row r="15" spans="1:9" x14ac:dyDescent="0.2">
      <c r="A15" s="822"/>
      <c r="B15" s="823"/>
      <c r="C15" s="823"/>
      <c r="D15" s="823"/>
      <c r="E15" s="824"/>
      <c r="F15" s="825"/>
      <c r="G15" s="823"/>
      <c r="H15" s="826"/>
      <c r="I15" s="807"/>
    </row>
    <row r="16" spans="1:9" x14ac:dyDescent="0.2">
      <c r="A16" s="822"/>
      <c r="B16" s="823"/>
      <c r="C16" s="823"/>
      <c r="D16" s="823"/>
      <c r="E16" s="824"/>
      <c r="F16" s="825"/>
      <c r="G16" s="823"/>
      <c r="H16" s="826"/>
      <c r="I16" s="807"/>
    </row>
    <row r="17" spans="1:9" x14ac:dyDescent="0.2">
      <c r="A17" s="822"/>
      <c r="B17" s="823"/>
      <c r="C17" s="823"/>
      <c r="D17" s="823"/>
      <c r="E17" s="824"/>
      <c r="F17" s="825"/>
      <c r="G17" s="823"/>
      <c r="H17" s="826"/>
      <c r="I17" s="807"/>
    </row>
    <row r="18" spans="1:9" x14ac:dyDescent="0.2">
      <c r="A18" s="822"/>
      <c r="B18" s="823"/>
      <c r="C18" s="823"/>
      <c r="D18" s="823"/>
      <c r="E18" s="824"/>
      <c r="F18" s="825"/>
      <c r="G18" s="823"/>
      <c r="H18" s="826"/>
      <c r="I18" s="807"/>
    </row>
    <row r="19" spans="1:9" x14ac:dyDescent="0.2">
      <c r="A19" s="822"/>
      <c r="B19" s="823"/>
      <c r="C19" s="823"/>
      <c r="D19" s="823"/>
      <c r="E19" s="824"/>
      <c r="F19" s="825"/>
      <c r="G19" s="823"/>
      <c r="H19" s="826"/>
      <c r="I19" s="807"/>
    </row>
    <row r="20" spans="1:9" x14ac:dyDescent="0.2">
      <c r="A20" s="822"/>
      <c r="B20" s="823"/>
      <c r="C20" s="823"/>
      <c r="D20" s="823"/>
      <c r="E20" s="824"/>
      <c r="F20" s="825"/>
      <c r="G20" s="823"/>
      <c r="H20" s="826"/>
      <c r="I20" s="807"/>
    </row>
    <row r="21" spans="1:9" x14ac:dyDescent="0.2">
      <c r="A21" s="822"/>
      <c r="B21" s="823"/>
      <c r="C21" s="823"/>
      <c r="D21" s="823"/>
      <c r="E21" s="824"/>
      <c r="F21" s="825"/>
      <c r="G21" s="823"/>
      <c r="H21" s="826"/>
      <c r="I21" s="807"/>
    </row>
    <row r="22" spans="1:9" x14ac:dyDescent="0.2">
      <c r="A22" s="822"/>
      <c r="B22" s="823"/>
      <c r="C22" s="823"/>
      <c r="D22" s="823"/>
      <c r="E22" s="824"/>
      <c r="F22" s="825"/>
      <c r="G22" s="823"/>
      <c r="H22" s="826"/>
      <c r="I22" s="807"/>
    </row>
    <row r="23" spans="1:9" x14ac:dyDescent="0.2">
      <c r="A23" s="822"/>
      <c r="B23" s="823"/>
      <c r="C23" s="823"/>
      <c r="D23" s="823"/>
      <c r="E23" s="824"/>
      <c r="F23" s="825"/>
      <c r="G23" s="823"/>
      <c r="H23" s="826"/>
      <c r="I23" s="807"/>
    </row>
    <row r="24" spans="1:9" x14ac:dyDescent="0.2">
      <c r="A24" s="822"/>
      <c r="B24" s="823"/>
      <c r="C24" s="823"/>
      <c r="D24" s="823"/>
      <c r="E24" s="824"/>
      <c r="F24" s="825"/>
      <c r="G24" s="823"/>
      <c r="H24" s="826"/>
      <c r="I24" s="807"/>
    </row>
    <row r="25" spans="1:9" x14ac:dyDescent="0.2">
      <c r="A25" s="822"/>
      <c r="B25" s="823"/>
      <c r="C25" s="823"/>
      <c r="D25" s="823"/>
      <c r="E25" s="824"/>
      <c r="F25" s="825"/>
      <c r="G25" s="823"/>
      <c r="H25" s="826"/>
      <c r="I25" s="807"/>
    </row>
    <row r="26" spans="1:9" x14ac:dyDescent="0.2">
      <c r="A26" s="822"/>
      <c r="B26" s="823"/>
      <c r="C26" s="823"/>
      <c r="D26" s="823"/>
      <c r="E26" s="824"/>
      <c r="F26" s="825"/>
      <c r="G26" s="823"/>
      <c r="H26" s="826"/>
      <c r="I26" s="807"/>
    </row>
    <row r="27" spans="1:9" x14ac:dyDescent="0.2">
      <c r="A27" s="822"/>
      <c r="B27" s="823"/>
      <c r="C27" s="823"/>
      <c r="D27" s="823"/>
      <c r="E27" s="824"/>
      <c r="F27" s="825"/>
      <c r="G27" s="823"/>
      <c r="H27" s="826"/>
      <c r="I27" s="807"/>
    </row>
    <row r="28" spans="1:9" x14ac:dyDescent="0.2">
      <c r="A28" s="822"/>
      <c r="B28" s="823"/>
      <c r="C28" s="823"/>
      <c r="D28" s="823"/>
      <c r="E28" s="824"/>
      <c r="F28" s="825"/>
      <c r="G28" s="823"/>
      <c r="H28" s="826"/>
      <c r="I28" s="807"/>
    </row>
    <row r="29" spans="1:9" x14ac:dyDescent="0.2">
      <c r="A29" s="822"/>
      <c r="B29" s="823"/>
      <c r="C29" s="823"/>
      <c r="D29" s="823"/>
      <c r="E29" s="824"/>
      <c r="F29" s="825"/>
      <c r="G29" s="823"/>
      <c r="H29" s="826"/>
      <c r="I29" s="807"/>
    </row>
    <row r="30" spans="1:9" x14ac:dyDescent="0.2">
      <c r="A30" s="822"/>
      <c r="B30" s="823"/>
      <c r="C30" s="823"/>
      <c r="D30" s="823"/>
      <c r="E30" s="824"/>
      <c r="F30" s="825"/>
      <c r="G30" s="823"/>
      <c r="H30" s="826"/>
      <c r="I30" s="807"/>
    </row>
    <row r="31" spans="1:9" x14ac:dyDescent="0.2">
      <c r="A31" s="822"/>
      <c r="B31" s="823"/>
      <c r="C31" s="823"/>
      <c r="D31" s="823"/>
      <c r="E31" s="824"/>
      <c r="F31" s="825"/>
      <c r="G31" s="823"/>
      <c r="H31" s="826"/>
      <c r="I31" s="807"/>
    </row>
    <row r="32" spans="1:9" x14ac:dyDescent="0.2">
      <c r="A32" s="822"/>
      <c r="B32" s="823"/>
      <c r="C32" s="823"/>
      <c r="D32" s="823"/>
      <c r="E32" s="824"/>
      <c r="F32" s="825"/>
      <c r="G32" s="823"/>
      <c r="H32" s="826"/>
      <c r="I32" s="807"/>
    </row>
    <row r="33" spans="1:9" x14ac:dyDescent="0.2">
      <c r="A33" s="822"/>
      <c r="B33" s="823"/>
      <c r="C33" s="823"/>
      <c r="D33" s="823"/>
      <c r="E33" s="824"/>
      <c r="F33" s="825"/>
      <c r="G33" s="823"/>
      <c r="H33" s="826"/>
      <c r="I33" s="807"/>
    </row>
    <row r="34" spans="1:9" x14ac:dyDescent="0.2">
      <c r="A34" s="822"/>
      <c r="B34" s="823"/>
      <c r="C34" s="823"/>
      <c r="D34" s="823"/>
      <c r="E34" s="824"/>
      <c r="F34" s="825"/>
      <c r="G34" s="823"/>
      <c r="H34" s="826"/>
      <c r="I34" s="807"/>
    </row>
    <row r="35" spans="1:9" x14ac:dyDescent="0.2">
      <c r="A35" s="822"/>
      <c r="B35" s="823"/>
      <c r="C35" s="823"/>
      <c r="D35" s="823"/>
      <c r="E35" s="824"/>
      <c r="F35" s="825"/>
      <c r="G35" s="823"/>
      <c r="H35" s="826"/>
      <c r="I35" s="807"/>
    </row>
    <row r="36" spans="1:9" x14ac:dyDescent="0.2">
      <c r="A36" s="822"/>
      <c r="B36" s="823"/>
      <c r="C36" s="823"/>
      <c r="D36" s="823"/>
      <c r="E36" s="824"/>
      <c r="F36" s="825"/>
      <c r="G36" s="823"/>
      <c r="H36" s="826"/>
      <c r="I36" s="807"/>
    </row>
    <row r="37" spans="1:9" x14ac:dyDescent="0.2">
      <c r="A37" s="822"/>
      <c r="B37" s="823"/>
      <c r="C37" s="823"/>
      <c r="D37" s="823"/>
      <c r="E37" s="824"/>
      <c r="F37" s="825"/>
      <c r="G37" s="823"/>
      <c r="H37" s="826"/>
      <c r="I37" s="807"/>
    </row>
    <row r="38" spans="1:9" x14ac:dyDescent="0.2">
      <c r="A38" s="822"/>
      <c r="B38" s="823"/>
      <c r="C38" s="823"/>
      <c r="D38" s="823"/>
      <c r="E38" s="824"/>
      <c r="F38" s="825"/>
      <c r="G38" s="823"/>
      <c r="H38" s="826"/>
      <c r="I38" s="807"/>
    </row>
    <row r="39" spans="1:9" x14ac:dyDescent="0.2">
      <c r="A39" s="822"/>
      <c r="B39" s="823"/>
      <c r="C39" s="823"/>
      <c r="D39" s="823"/>
      <c r="E39" s="824"/>
      <c r="F39" s="825"/>
      <c r="G39" s="823"/>
      <c r="H39" s="826"/>
      <c r="I39" s="807"/>
    </row>
    <row r="40" spans="1:9" x14ac:dyDescent="0.2">
      <c r="A40" s="822"/>
      <c r="B40" s="823"/>
      <c r="C40" s="823"/>
      <c r="D40" s="823"/>
      <c r="E40" s="824"/>
      <c r="F40" s="825"/>
      <c r="G40" s="823"/>
      <c r="H40" s="826"/>
      <c r="I40" s="807"/>
    </row>
    <row r="41" spans="1:9" x14ac:dyDescent="0.2">
      <c r="A41" s="822"/>
      <c r="B41" s="823"/>
      <c r="C41" s="823"/>
      <c r="D41" s="823"/>
      <c r="E41" s="824"/>
      <c r="F41" s="825"/>
      <c r="G41" s="823"/>
      <c r="H41" s="826"/>
      <c r="I41" s="807"/>
    </row>
    <row r="42" spans="1:9" x14ac:dyDescent="0.2">
      <c r="A42" s="822"/>
      <c r="B42" s="823"/>
      <c r="C42" s="823"/>
      <c r="D42" s="823"/>
      <c r="E42" s="824"/>
      <c r="F42" s="825"/>
      <c r="G42" s="823"/>
      <c r="H42" s="826"/>
      <c r="I42" s="807"/>
    </row>
    <row r="43" spans="1:9" x14ac:dyDescent="0.2">
      <c r="A43" s="822"/>
      <c r="B43" s="823"/>
      <c r="C43" s="823"/>
      <c r="D43" s="823"/>
      <c r="E43" s="824"/>
      <c r="F43" s="825"/>
      <c r="G43" s="823"/>
      <c r="H43" s="826"/>
      <c r="I43" s="807"/>
    </row>
    <row r="44" spans="1:9" x14ac:dyDescent="0.2">
      <c r="A44" s="822"/>
      <c r="B44" s="823"/>
      <c r="C44" s="823"/>
      <c r="D44" s="823"/>
      <c r="E44" s="824"/>
      <c r="F44" s="825"/>
      <c r="G44" s="823"/>
      <c r="H44" s="826"/>
      <c r="I44" s="807"/>
    </row>
    <row r="45" spans="1:9" x14ac:dyDescent="0.2">
      <c r="A45" s="827" t="s">
        <v>456</v>
      </c>
      <c r="B45" s="823"/>
      <c r="C45" s="823"/>
      <c r="D45" s="823"/>
      <c r="E45" s="824"/>
      <c r="F45" s="825"/>
      <c r="G45" s="828" t="s">
        <v>456</v>
      </c>
      <c r="H45" s="826"/>
      <c r="I45" s="807"/>
    </row>
    <row r="46" spans="1:9" x14ac:dyDescent="0.2">
      <c r="A46" s="829"/>
      <c r="B46" s="830"/>
      <c r="C46" s="830"/>
      <c r="D46" s="830"/>
      <c r="E46" s="831"/>
      <c r="F46" s="832"/>
      <c r="G46" s="833"/>
      <c r="H46" s="834"/>
      <c r="I46" s="807"/>
    </row>
    <row r="47" spans="1:9" x14ac:dyDescent="0.2">
      <c r="A47" s="835" t="s">
        <v>670</v>
      </c>
      <c r="B47" s="807"/>
      <c r="C47" s="807"/>
      <c r="D47" s="807"/>
      <c r="E47" s="836"/>
      <c r="F47" s="807"/>
      <c r="G47" s="807"/>
      <c r="H47" s="807"/>
      <c r="I47" s="807"/>
    </row>
    <row r="48" spans="1:9" ht="18" customHeight="1" x14ac:dyDescent="0.2">
      <c r="A48" s="835" t="str">
        <f>"Total Amount Budgeted for"&amp;" "&amp;Year</f>
        <v>Total Amount Budgeted for 2010</v>
      </c>
      <c r="B48" s="807"/>
      <c r="C48" s="309"/>
      <c r="D48" s="837" t="s">
        <v>794</v>
      </c>
      <c r="E48" s="838">
        <f>SUM(E9:E46)</f>
        <v>0</v>
      </c>
      <c r="F48" s="839"/>
      <c r="G48" s="835" t="s">
        <v>682</v>
      </c>
      <c r="H48" s="840">
        <f>SUM(H9:H46)</f>
        <v>0</v>
      </c>
      <c r="I48" s="807"/>
    </row>
    <row r="49" spans="1:8" x14ac:dyDescent="0.2">
      <c r="A49" s="835" t="s">
        <v>671</v>
      </c>
      <c r="B49" s="807"/>
      <c r="C49" s="807"/>
      <c r="D49" s="807"/>
      <c r="E49" s="807"/>
      <c r="F49" s="807"/>
      <c r="G49" s="807"/>
      <c r="H49" s="807"/>
    </row>
    <row r="50" spans="1:8" x14ac:dyDescent="0.2">
      <c r="A50" s="835"/>
      <c r="B50" s="807"/>
      <c r="C50" s="807"/>
      <c r="D50" s="807"/>
      <c r="E50" s="807"/>
      <c r="F50" s="807"/>
      <c r="G50" s="807"/>
      <c r="H50" s="807"/>
    </row>
    <row r="51" spans="1:8" x14ac:dyDescent="0.2">
      <c r="A51" s="309"/>
      <c r="B51" s="309"/>
      <c r="C51" s="309"/>
      <c r="D51" s="309"/>
      <c r="E51" s="309"/>
      <c r="F51" s="309"/>
      <c r="G51" s="807"/>
      <c r="H51" s="807"/>
    </row>
    <row r="52" spans="1:8" x14ac:dyDescent="0.2">
      <c r="A52" s="309"/>
      <c r="B52" s="309"/>
      <c r="C52" s="309"/>
      <c r="D52" s="309"/>
      <c r="E52" s="309"/>
      <c r="F52" s="309"/>
      <c r="G52" s="807"/>
      <c r="H52" s="807"/>
    </row>
    <row r="53" spans="1:8" x14ac:dyDescent="0.2">
      <c r="A53" s="309"/>
      <c r="B53" s="309"/>
      <c r="C53" s="309"/>
      <c r="D53" s="309"/>
      <c r="E53" s="309"/>
      <c r="F53" s="309"/>
      <c r="G53" s="807"/>
      <c r="H53" s="807"/>
    </row>
    <row r="54" spans="1:8" x14ac:dyDescent="0.2">
      <c r="A54" s="309"/>
      <c r="B54" s="309"/>
      <c r="C54" s="309"/>
      <c r="D54" s="309"/>
      <c r="E54" s="309"/>
      <c r="F54" s="309"/>
      <c r="G54" s="807"/>
      <c r="H54" s="807"/>
    </row>
    <row r="55" spans="1:8" x14ac:dyDescent="0.2">
      <c r="A55" s="309"/>
      <c r="B55" s="309"/>
      <c r="C55" s="309"/>
      <c r="D55" s="309"/>
      <c r="E55" s="309"/>
      <c r="F55" s="309"/>
      <c r="G55" s="807"/>
      <c r="H55" s="807"/>
    </row>
    <row r="56" spans="1:8" x14ac:dyDescent="0.2">
      <c r="A56" s="309"/>
      <c r="B56" s="309"/>
      <c r="C56" s="309"/>
      <c r="D56" s="309"/>
      <c r="E56" s="309"/>
      <c r="F56" s="309"/>
      <c r="G56" s="807"/>
      <c r="H56" s="807"/>
    </row>
    <row r="57" spans="1:8" x14ac:dyDescent="0.2">
      <c r="A57" s="309"/>
      <c r="B57" s="309"/>
      <c r="C57" s="309"/>
      <c r="D57" s="309"/>
      <c r="E57" s="309"/>
      <c r="F57" s="309"/>
      <c r="G57" s="807"/>
      <c r="H57" s="807"/>
    </row>
    <row r="58" spans="1:8" x14ac:dyDescent="0.2">
      <c r="A58" s="309"/>
      <c r="B58" s="309"/>
      <c r="C58" s="309"/>
      <c r="D58" s="309"/>
      <c r="E58" s="309"/>
      <c r="F58" s="309"/>
      <c r="G58" s="807"/>
      <c r="H58" s="807"/>
    </row>
    <row r="59" spans="1:8" x14ac:dyDescent="0.2">
      <c r="A59" s="309"/>
      <c r="B59" s="309"/>
      <c r="C59" s="309"/>
      <c r="D59" s="309"/>
      <c r="E59" s="309"/>
      <c r="F59" s="309"/>
      <c r="G59" s="807"/>
      <c r="H59" s="807"/>
    </row>
    <row r="60" spans="1:8" x14ac:dyDescent="0.2">
      <c r="A60" s="309"/>
      <c r="B60" s="309"/>
      <c r="C60" s="309"/>
      <c r="D60" s="309"/>
      <c r="E60" s="309"/>
      <c r="F60" s="309"/>
      <c r="G60" s="807"/>
      <c r="H60" s="807"/>
    </row>
    <row r="61" spans="1:8" x14ac:dyDescent="0.2">
      <c r="A61" s="309"/>
      <c r="B61" s="309"/>
      <c r="C61" s="309"/>
      <c r="D61" s="309"/>
      <c r="E61" s="309"/>
      <c r="F61" s="309"/>
      <c r="G61" s="807"/>
      <c r="H61" s="807"/>
    </row>
    <row r="62" spans="1:8" x14ac:dyDescent="0.2">
      <c r="A62" s="309"/>
      <c r="B62" s="309"/>
      <c r="C62" s="309"/>
      <c r="D62" s="309"/>
      <c r="E62" s="309"/>
      <c r="F62" s="309"/>
      <c r="G62" s="807"/>
      <c r="H62" s="807"/>
    </row>
    <row r="63" spans="1:8" x14ac:dyDescent="0.2">
      <c r="A63" s="309"/>
      <c r="B63" s="309"/>
      <c r="C63" s="309"/>
      <c r="D63" s="309"/>
      <c r="E63" s="309"/>
      <c r="F63" s="309"/>
      <c r="G63" s="807"/>
      <c r="H63" s="807"/>
    </row>
    <row r="64" spans="1:8" x14ac:dyDescent="0.2">
      <c r="A64" s="309"/>
      <c r="B64" s="309"/>
      <c r="C64" s="309"/>
      <c r="D64" s="309"/>
      <c r="E64" s="309"/>
      <c r="F64" s="309"/>
      <c r="G64" s="807"/>
      <c r="H64" s="807"/>
    </row>
    <row r="65" spans="1:8" x14ac:dyDescent="0.2">
      <c r="A65" s="309"/>
      <c r="B65" s="309"/>
      <c r="C65" s="309"/>
      <c r="D65" s="309"/>
      <c r="E65" s="309"/>
      <c r="F65" s="309"/>
      <c r="G65" s="807"/>
      <c r="H65" s="807"/>
    </row>
    <row r="66" spans="1:8" x14ac:dyDescent="0.2">
      <c r="A66" s="309"/>
      <c r="B66" s="309"/>
      <c r="C66" s="309"/>
      <c r="D66" s="309"/>
      <c r="E66" s="309"/>
      <c r="F66" s="309"/>
      <c r="G66" s="807"/>
      <c r="H66" s="807"/>
    </row>
    <row r="67" spans="1:8" x14ac:dyDescent="0.2">
      <c r="A67" s="309"/>
      <c r="B67" s="309"/>
      <c r="C67" s="309"/>
      <c r="D67" s="309"/>
      <c r="E67" s="309"/>
      <c r="F67" s="309"/>
      <c r="G67" s="807"/>
      <c r="H67" s="807"/>
    </row>
    <row r="68" spans="1:8" x14ac:dyDescent="0.2">
      <c r="A68" s="309"/>
      <c r="B68" s="309"/>
      <c r="C68" s="309"/>
      <c r="D68" s="309"/>
      <c r="E68" s="309"/>
      <c r="F68" s="309"/>
      <c r="G68" s="807"/>
      <c r="H68" s="807"/>
    </row>
    <row r="69" spans="1:8" x14ac:dyDescent="0.2">
      <c r="A69" s="309"/>
      <c r="B69" s="309"/>
      <c r="C69" s="309"/>
      <c r="D69" s="309"/>
      <c r="E69" s="309"/>
      <c r="F69" s="309"/>
      <c r="G69" s="807"/>
      <c r="H69" s="807"/>
    </row>
    <row r="70" spans="1:8" x14ac:dyDescent="0.2">
      <c r="A70" s="807"/>
      <c r="B70" s="807"/>
      <c r="C70" s="807"/>
      <c r="D70" s="807"/>
      <c r="E70" s="807"/>
      <c r="F70" s="807"/>
      <c r="G70" s="807"/>
      <c r="H70" s="807"/>
    </row>
    <row r="71" spans="1:8" x14ac:dyDescent="0.2">
      <c r="A71" s="807"/>
      <c r="B71" s="807"/>
      <c r="C71" s="807"/>
      <c r="D71" s="807"/>
      <c r="E71" s="807"/>
      <c r="F71" s="807"/>
      <c r="G71" s="807"/>
      <c r="H71" s="807"/>
    </row>
    <row r="72" spans="1:8" x14ac:dyDescent="0.2">
      <c r="A72" s="807"/>
      <c r="B72" s="807"/>
      <c r="C72" s="807"/>
      <c r="D72" s="807"/>
      <c r="E72" s="807"/>
      <c r="F72" s="807"/>
      <c r="G72" s="807"/>
      <c r="H72" s="807"/>
    </row>
    <row r="73" spans="1:8" x14ac:dyDescent="0.2">
      <c r="A73" s="807"/>
      <c r="B73" s="807"/>
      <c r="C73" s="807"/>
      <c r="D73" s="807"/>
      <c r="E73" s="807"/>
      <c r="F73" s="807"/>
      <c r="G73" s="807"/>
      <c r="H73" s="807"/>
    </row>
    <row r="74" spans="1:8" x14ac:dyDescent="0.2">
      <c r="A74" s="807"/>
      <c r="B74" s="807"/>
      <c r="C74" s="807"/>
      <c r="D74" s="807"/>
      <c r="E74" s="807"/>
      <c r="F74" s="807"/>
      <c r="G74" s="807"/>
      <c r="H74" s="807"/>
    </row>
    <row r="75" spans="1:8" x14ac:dyDescent="0.2">
      <c r="A75" s="807"/>
      <c r="B75" s="807"/>
      <c r="C75" s="807"/>
      <c r="D75" s="807"/>
      <c r="E75" s="807"/>
      <c r="F75" s="807"/>
      <c r="G75" s="807"/>
      <c r="H75" s="807"/>
    </row>
    <row r="76" spans="1:8" x14ac:dyDescent="0.2">
      <c r="A76" s="807"/>
      <c r="B76" s="807"/>
      <c r="C76" s="807"/>
      <c r="D76" s="807"/>
      <c r="E76" s="807"/>
      <c r="F76" s="807"/>
      <c r="G76" s="807"/>
      <c r="H76" s="807"/>
    </row>
    <row r="77" spans="1:8" x14ac:dyDescent="0.2">
      <c r="A77" s="807"/>
      <c r="B77" s="807"/>
      <c r="C77" s="807"/>
      <c r="D77" s="807"/>
      <c r="E77" s="807"/>
      <c r="F77" s="807"/>
      <c r="G77" s="807"/>
      <c r="H77" s="807"/>
    </row>
    <row r="78" spans="1:8" x14ac:dyDescent="0.2">
      <c r="A78" s="807"/>
      <c r="B78" s="807"/>
      <c r="C78" s="807"/>
      <c r="D78" s="807"/>
      <c r="E78" s="807"/>
      <c r="F78" s="807"/>
      <c r="G78" s="807"/>
      <c r="H78" s="807"/>
    </row>
    <row r="79" spans="1:8" x14ac:dyDescent="0.2">
      <c r="A79" s="807"/>
      <c r="B79" s="807"/>
      <c r="C79" s="807"/>
      <c r="D79" s="807"/>
      <c r="E79" s="807"/>
      <c r="F79" s="807"/>
      <c r="G79" s="807"/>
      <c r="H79" s="807"/>
    </row>
    <row r="80" spans="1:8" x14ac:dyDescent="0.2">
      <c r="A80" s="807"/>
      <c r="B80" s="807"/>
      <c r="C80" s="807"/>
      <c r="D80" s="807"/>
      <c r="E80" s="807"/>
      <c r="F80" s="807"/>
      <c r="G80" s="807"/>
      <c r="H80" s="807"/>
    </row>
    <row r="81" spans="1:8" x14ac:dyDescent="0.2">
      <c r="A81" s="807"/>
      <c r="B81" s="807"/>
      <c r="C81" s="807"/>
      <c r="D81" s="807"/>
      <c r="E81" s="807"/>
      <c r="F81" s="807"/>
      <c r="G81" s="807"/>
      <c r="H81" s="807"/>
    </row>
    <row r="82" spans="1:8" x14ac:dyDescent="0.2">
      <c r="A82" s="807"/>
      <c r="B82" s="807"/>
      <c r="C82" s="807"/>
      <c r="D82" s="807"/>
      <c r="E82" s="807"/>
      <c r="F82" s="807"/>
      <c r="G82" s="807"/>
      <c r="H82" s="807"/>
    </row>
    <row r="83" spans="1:8" x14ac:dyDescent="0.2">
      <c r="A83" s="807"/>
      <c r="B83" s="807"/>
      <c r="C83" s="807"/>
      <c r="D83" s="807"/>
      <c r="E83" s="807"/>
      <c r="F83" s="807"/>
      <c r="G83" s="807"/>
      <c r="H83" s="807"/>
    </row>
    <row r="84" spans="1:8" x14ac:dyDescent="0.2">
      <c r="A84" s="807"/>
      <c r="B84" s="807"/>
      <c r="C84" s="807"/>
      <c r="D84" s="807"/>
      <c r="E84" s="807"/>
      <c r="F84" s="807"/>
      <c r="G84" s="807"/>
      <c r="H84" s="807"/>
    </row>
    <row r="85" spans="1:8" x14ac:dyDescent="0.2">
      <c r="A85" s="807"/>
      <c r="B85" s="807"/>
      <c r="C85" s="807"/>
      <c r="D85" s="807"/>
      <c r="E85" s="807"/>
      <c r="F85" s="807"/>
      <c r="G85" s="807"/>
      <c r="H85" s="807"/>
    </row>
    <row r="86" spans="1:8" x14ac:dyDescent="0.2">
      <c r="A86" s="807"/>
      <c r="B86" s="807"/>
      <c r="C86" s="807"/>
      <c r="D86" s="807"/>
      <c r="E86" s="807"/>
      <c r="F86" s="807"/>
      <c r="G86" s="807"/>
      <c r="H86" s="807"/>
    </row>
    <row r="87" spans="1:8" x14ac:dyDescent="0.2">
      <c r="A87" s="807"/>
      <c r="B87" s="807"/>
      <c r="C87" s="807"/>
      <c r="D87" s="807"/>
      <c r="E87" s="807"/>
      <c r="F87" s="807"/>
      <c r="G87" s="807"/>
      <c r="H87" s="807"/>
    </row>
    <row r="88" spans="1:8" x14ac:dyDescent="0.2">
      <c r="A88" s="807"/>
      <c r="B88" s="807"/>
      <c r="C88" s="807"/>
      <c r="D88" s="807"/>
      <c r="E88" s="807"/>
      <c r="F88" s="807"/>
      <c r="G88" s="807"/>
      <c r="H88" s="807"/>
    </row>
    <row r="89" spans="1:8" x14ac:dyDescent="0.2">
      <c r="A89" s="807"/>
      <c r="B89" s="807"/>
      <c r="C89" s="807"/>
      <c r="D89" s="807"/>
      <c r="E89" s="807"/>
      <c r="F89" s="807"/>
      <c r="G89" s="807"/>
      <c r="H89" s="807"/>
    </row>
    <row r="90" spans="1:8" x14ac:dyDescent="0.2">
      <c r="A90" s="807"/>
      <c r="B90" s="807"/>
      <c r="C90" s="807"/>
      <c r="D90" s="807"/>
      <c r="E90" s="807"/>
      <c r="F90" s="807"/>
      <c r="G90" s="807"/>
    </row>
    <row r="91" spans="1:8" x14ac:dyDescent="0.2">
      <c r="A91" s="807"/>
      <c r="B91" s="807"/>
      <c r="C91" s="807"/>
      <c r="D91" s="807"/>
      <c r="E91" s="807"/>
      <c r="F91" s="807"/>
      <c r="G91" s="807"/>
    </row>
    <row r="92" spans="1:8" x14ac:dyDescent="0.2">
      <c r="A92" s="807"/>
      <c r="B92" s="807"/>
      <c r="C92" s="807"/>
      <c r="D92" s="807"/>
      <c r="E92" s="807"/>
      <c r="F92" s="807"/>
      <c r="G92" s="807"/>
    </row>
    <row r="93" spans="1:8" x14ac:dyDescent="0.2">
      <c r="A93" s="807"/>
      <c r="B93" s="807"/>
      <c r="C93" s="807"/>
      <c r="D93" s="807"/>
      <c r="E93" s="807"/>
      <c r="F93" s="807"/>
      <c r="G93" s="807"/>
    </row>
    <row r="94" spans="1:8" x14ac:dyDescent="0.2">
      <c r="A94" s="807"/>
      <c r="B94" s="807"/>
      <c r="C94" s="807"/>
      <c r="D94" s="807"/>
      <c r="E94" s="807"/>
      <c r="F94" s="807"/>
      <c r="G94" s="807"/>
    </row>
    <row r="95" spans="1:8" x14ac:dyDescent="0.2">
      <c r="A95" s="807"/>
      <c r="B95" s="807"/>
      <c r="C95" s="807"/>
      <c r="D95" s="807"/>
      <c r="E95" s="807"/>
      <c r="F95" s="807"/>
      <c r="G95" s="807"/>
    </row>
    <row r="96" spans="1:8" x14ac:dyDescent="0.2">
      <c r="A96" s="807"/>
      <c r="B96" s="807"/>
      <c r="C96" s="807"/>
      <c r="D96" s="807"/>
      <c r="E96" s="807"/>
      <c r="F96" s="807"/>
      <c r="G96" s="807"/>
    </row>
    <row r="97" spans="1:7" x14ac:dyDescent="0.2">
      <c r="A97" s="807"/>
      <c r="B97" s="807"/>
      <c r="C97" s="807"/>
      <c r="D97" s="807"/>
      <c r="E97" s="807"/>
      <c r="F97" s="807"/>
      <c r="G97" s="807"/>
    </row>
    <row r="98" spans="1:7" x14ac:dyDescent="0.2">
      <c r="A98" s="807"/>
      <c r="B98" s="807"/>
      <c r="C98" s="807"/>
      <c r="D98" s="807"/>
      <c r="E98" s="807"/>
      <c r="F98" s="807"/>
      <c r="G98" s="807"/>
    </row>
    <row r="99" spans="1:7" x14ac:dyDescent="0.2">
      <c r="A99" s="807"/>
      <c r="B99" s="807"/>
      <c r="C99" s="807"/>
      <c r="D99" s="807"/>
      <c r="E99" s="807"/>
      <c r="F99" s="807"/>
      <c r="G99" s="807"/>
    </row>
  </sheetData>
  <mergeCells count="2"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0" r:id="rId4" name="Button 4">
              <controlPr defaultSize="0" print="0" autoFill="0" autoPict="0" macro="[0]!GoTo_Main_CoverSheet">
                <anchor moveWithCells="1" sizeWithCells="1">
                  <from>
                    <xdr:col>0</xdr:col>
                    <xdr:colOff>28575</xdr:colOff>
                    <xdr:row>0</xdr:row>
                    <xdr:rowOff>28575</xdr:rowOff>
                  </from>
                  <to>
                    <xdr:col>0</xdr:col>
                    <xdr:colOff>1123950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5" name="Button 5">
              <controlPr defaultSize="0" print="0" autoFill="0" autoPict="0" macro="[0]!Print_Sheet4A_STD">
                <anchor moveWithCells="1" sizeWithCells="1">
                  <from>
                    <xdr:col>0</xdr:col>
                    <xdr:colOff>38100</xdr:colOff>
                    <xdr:row>1</xdr:row>
                    <xdr:rowOff>104775</xdr:rowOff>
                  </from>
                  <to>
                    <xdr:col>0</xdr:col>
                    <xdr:colOff>1123950</xdr:colOff>
                    <xdr:row>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6" name="Button 6">
              <controlPr defaultSize="0" print="0" autoFill="0" autoPict="0" macro="[0]!Go_To_Next_Sheet">
                <anchor moveWithCells="1" sizeWithCells="1">
                  <from>
                    <xdr:col>6</xdr:col>
                    <xdr:colOff>333375</xdr:colOff>
                    <xdr:row>0</xdr:row>
                    <xdr:rowOff>0</xdr:rowOff>
                  </from>
                  <to>
                    <xdr:col>7</xdr:col>
                    <xdr:colOff>809625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7" name="Button 7">
              <controlPr defaultSize="0" print="0" autoFill="0" autoPict="0" macro="[0]!Go_To_Previous_Sheet">
                <anchor moveWithCells="1" sizeWithCells="1">
                  <from>
                    <xdr:col>6</xdr:col>
                    <xdr:colOff>323850</xdr:colOff>
                    <xdr:row>1</xdr:row>
                    <xdr:rowOff>85725</xdr:rowOff>
                  </from>
                  <to>
                    <xdr:col>7</xdr:col>
                    <xdr:colOff>809625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>
    <pageSetUpPr fitToPage="1"/>
  </sheetPr>
  <dimension ref="A1:E30"/>
  <sheetViews>
    <sheetView showGridLines="0" workbookViewId="0">
      <selection sqref="A1:XFD1048576"/>
    </sheetView>
  </sheetViews>
  <sheetFormatPr defaultColWidth="9.42578125" defaultRowHeight="12.75" x14ac:dyDescent="0.2"/>
  <cols>
    <col min="1" max="1" width="37.5703125" style="841" customWidth="1"/>
    <col min="2" max="5" width="13.5703125" style="841" customWidth="1"/>
    <col min="6" max="16384" width="9.42578125" style="841"/>
  </cols>
  <sheetData>
    <row r="1" spans="1:5" x14ac:dyDescent="0.2">
      <c r="B1" s="842"/>
      <c r="C1" s="842"/>
      <c r="D1" s="842"/>
      <c r="E1" s="805" t="s">
        <v>798</v>
      </c>
    </row>
    <row r="2" spans="1:5" x14ac:dyDescent="0.2">
      <c r="B2" s="842"/>
      <c r="C2" s="842"/>
      <c r="D2" s="842"/>
      <c r="E2" s="842"/>
    </row>
    <row r="3" spans="1:5" x14ac:dyDescent="0.2">
      <c r="A3" s="1360" t="str">
        <f>Year&amp;" BUDGET STATEMENT FOR "&amp; COUNTY_NAME&amp;" COUNTY WELFARE AGENCY"</f>
        <v>2010 BUDGET STATEMENT FOR CAMDEN COUNTY WELFARE AGENCY</v>
      </c>
      <c r="B3" s="1360"/>
      <c r="C3" s="1360"/>
      <c r="D3" s="1360"/>
      <c r="E3" s="1360"/>
    </row>
    <row r="4" spans="1:5" ht="9.6" customHeight="1" x14ac:dyDescent="0.2">
      <c r="A4" s="225"/>
      <c r="B4" s="225"/>
      <c r="C4" s="225"/>
      <c r="D4" s="225"/>
      <c r="E4" s="225"/>
    </row>
    <row r="5" spans="1:5" x14ac:dyDescent="0.2">
      <c r="A5" s="1418" t="s">
        <v>800</v>
      </c>
      <c r="B5" s="1418"/>
      <c r="C5" s="1418"/>
      <c r="D5" s="1418"/>
      <c r="E5" s="1418"/>
    </row>
    <row r="6" spans="1:5" x14ac:dyDescent="0.2">
      <c r="A6" s="1360"/>
      <c r="B6" s="1360"/>
      <c r="C6" s="1360"/>
      <c r="D6" s="1360"/>
      <c r="E6" s="1360"/>
    </row>
    <row r="7" spans="1:5" x14ac:dyDescent="0.2">
      <c r="A7" s="1360" t="s">
        <v>129</v>
      </c>
      <c r="B7" s="1360"/>
      <c r="C7" s="1360"/>
      <c r="D7" s="1360"/>
      <c r="E7" s="1360"/>
    </row>
    <row r="8" spans="1:5" ht="13.5" thickBot="1" x14ac:dyDescent="0.25">
      <c r="A8" s="842"/>
      <c r="B8" s="843"/>
      <c r="C8" s="842"/>
      <c r="D8" s="842"/>
      <c r="E8" s="842"/>
    </row>
    <row r="9" spans="1:5" x14ac:dyDescent="0.2">
      <c r="A9" s="844"/>
      <c r="B9" s="845" t="s">
        <v>21</v>
      </c>
      <c r="C9" s="845" t="s">
        <v>21</v>
      </c>
      <c r="D9" s="845" t="s">
        <v>21</v>
      </c>
      <c r="E9" s="846" t="s">
        <v>478</v>
      </c>
    </row>
    <row r="10" spans="1:5" x14ac:dyDescent="0.2">
      <c r="A10" s="847"/>
      <c r="B10" s="848" t="s">
        <v>474</v>
      </c>
      <c r="C10" s="849" t="s">
        <v>672</v>
      </c>
      <c r="D10" s="849" t="s">
        <v>477</v>
      </c>
      <c r="E10" s="850" t="s">
        <v>479</v>
      </c>
    </row>
    <row r="11" spans="1:5" x14ac:dyDescent="0.2">
      <c r="A11" s="851" t="s">
        <v>797</v>
      </c>
      <c r="B11" s="848" t="s">
        <v>663</v>
      </c>
      <c r="C11" s="849" t="s">
        <v>475</v>
      </c>
      <c r="D11" s="849" t="s">
        <v>1102</v>
      </c>
      <c r="E11" s="850" t="s">
        <v>480</v>
      </c>
    </row>
    <row r="12" spans="1:5" x14ac:dyDescent="0.2">
      <c r="A12" s="852"/>
      <c r="B12" s="853" t="s">
        <v>673</v>
      </c>
      <c r="C12" s="854" t="s">
        <v>673</v>
      </c>
      <c r="D12" s="854" t="s">
        <v>476</v>
      </c>
      <c r="E12" s="855" t="s">
        <v>481</v>
      </c>
    </row>
    <row r="13" spans="1:5" ht="25.5" customHeight="1" x14ac:dyDescent="0.2">
      <c r="A13" s="856"/>
      <c r="B13" s="857">
        <v>0</v>
      </c>
      <c r="C13" s="857">
        <v>0</v>
      </c>
      <c r="D13" s="857">
        <v>0</v>
      </c>
      <c r="E13" s="858">
        <f t="shared" ref="E13:E25" si="0">B13+C13-D13</f>
        <v>0</v>
      </c>
    </row>
    <row r="14" spans="1:5" ht="25.5" customHeight="1" x14ac:dyDescent="0.2">
      <c r="A14" s="856"/>
      <c r="B14" s="857">
        <v>0</v>
      </c>
      <c r="C14" s="857">
        <v>0</v>
      </c>
      <c r="D14" s="857">
        <v>0</v>
      </c>
      <c r="E14" s="858">
        <f t="shared" si="0"/>
        <v>0</v>
      </c>
    </row>
    <row r="15" spans="1:5" ht="25.5" customHeight="1" x14ac:dyDescent="0.2">
      <c r="A15" s="856"/>
      <c r="B15" s="857">
        <v>0</v>
      </c>
      <c r="C15" s="857">
        <v>0</v>
      </c>
      <c r="D15" s="857">
        <v>0</v>
      </c>
      <c r="E15" s="858">
        <f t="shared" si="0"/>
        <v>0</v>
      </c>
    </row>
    <row r="16" spans="1:5" ht="25.5" customHeight="1" x14ac:dyDescent="0.2">
      <c r="A16" s="856"/>
      <c r="B16" s="857">
        <v>0</v>
      </c>
      <c r="C16" s="857">
        <v>0</v>
      </c>
      <c r="D16" s="857">
        <v>0</v>
      </c>
      <c r="E16" s="858">
        <f t="shared" si="0"/>
        <v>0</v>
      </c>
    </row>
    <row r="17" spans="1:5" ht="25.5" customHeight="1" x14ac:dyDescent="0.2">
      <c r="A17" s="856"/>
      <c r="B17" s="857">
        <v>0</v>
      </c>
      <c r="C17" s="857">
        <v>0</v>
      </c>
      <c r="D17" s="857">
        <v>0</v>
      </c>
      <c r="E17" s="858">
        <f t="shared" si="0"/>
        <v>0</v>
      </c>
    </row>
    <row r="18" spans="1:5" ht="25.5" customHeight="1" x14ac:dyDescent="0.2">
      <c r="A18" s="856"/>
      <c r="B18" s="857">
        <v>0</v>
      </c>
      <c r="C18" s="857">
        <v>0</v>
      </c>
      <c r="D18" s="857">
        <v>0</v>
      </c>
      <c r="E18" s="858">
        <f t="shared" si="0"/>
        <v>0</v>
      </c>
    </row>
    <row r="19" spans="1:5" ht="25.5" customHeight="1" x14ac:dyDescent="0.2">
      <c r="A19" s="856"/>
      <c r="B19" s="857">
        <v>0</v>
      </c>
      <c r="C19" s="857">
        <v>0</v>
      </c>
      <c r="D19" s="857">
        <v>0</v>
      </c>
      <c r="E19" s="858">
        <f t="shared" si="0"/>
        <v>0</v>
      </c>
    </row>
    <row r="20" spans="1:5" ht="25.5" customHeight="1" x14ac:dyDescent="0.2">
      <c r="A20" s="856"/>
      <c r="B20" s="857">
        <v>0</v>
      </c>
      <c r="C20" s="857">
        <v>0</v>
      </c>
      <c r="D20" s="857">
        <v>0</v>
      </c>
      <c r="E20" s="858">
        <f t="shared" si="0"/>
        <v>0</v>
      </c>
    </row>
    <row r="21" spans="1:5" ht="25.5" customHeight="1" x14ac:dyDescent="0.2">
      <c r="A21" s="856"/>
      <c r="B21" s="857">
        <v>0</v>
      </c>
      <c r="C21" s="857">
        <v>0</v>
      </c>
      <c r="D21" s="857">
        <v>0</v>
      </c>
      <c r="E21" s="858">
        <f t="shared" si="0"/>
        <v>0</v>
      </c>
    </row>
    <row r="22" spans="1:5" ht="25.5" customHeight="1" x14ac:dyDescent="0.2">
      <c r="A22" s="856"/>
      <c r="B22" s="857">
        <v>0</v>
      </c>
      <c r="C22" s="857">
        <v>0</v>
      </c>
      <c r="D22" s="857">
        <v>0</v>
      </c>
      <c r="E22" s="858">
        <f t="shared" si="0"/>
        <v>0</v>
      </c>
    </row>
    <row r="23" spans="1:5" ht="25.5" customHeight="1" x14ac:dyDescent="0.2">
      <c r="A23" s="856"/>
      <c r="B23" s="857">
        <v>0</v>
      </c>
      <c r="C23" s="857">
        <v>0</v>
      </c>
      <c r="D23" s="857">
        <v>0</v>
      </c>
      <c r="E23" s="858">
        <f t="shared" si="0"/>
        <v>0</v>
      </c>
    </row>
    <row r="24" spans="1:5" ht="25.5" customHeight="1" x14ac:dyDescent="0.2">
      <c r="A24" s="856"/>
      <c r="B24" s="857">
        <v>0</v>
      </c>
      <c r="C24" s="857">
        <v>0</v>
      </c>
      <c r="D24" s="857">
        <v>0</v>
      </c>
      <c r="E24" s="858">
        <f t="shared" si="0"/>
        <v>0</v>
      </c>
    </row>
    <row r="25" spans="1:5" ht="25.5" customHeight="1" x14ac:dyDescent="0.2">
      <c r="A25" s="859"/>
      <c r="B25" s="857">
        <v>0</v>
      </c>
      <c r="C25" s="857">
        <v>0</v>
      </c>
      <c r="D25" s="857">
        <v>0</v>
      </c>
      <c r="E25" s="858">
        <f t="shared" si="0"/>
        <v>0</v>
      </c>
    </row>
    <row r="26" spans="1:5" ht="25.5" customHeight="1" thickBot="1" x14ac:dyDescent="0.25">
      <c r="A26" s="860" t="s">
        <v>674</v>
      </c>
      <c r="B26" s="861">
        <f>SUM(B13:B25)</f>
        <v>0</v>
      </c>
      <c r="C26" s="861">
        <f>SUM(C13:C25)</f>
        <v>0</v>
      </c>
      <c r="D26" s="861">
        <f>SUM(D13:D25)</f>
        <v>0</v>
      </c>
      <c r="E26" s="862">
        <f>SUM(E13:E25)</f>
        <v>0</v>
      </c>
    </row>
    <row r="27" spans="1:5" x14ac:dyDescent="0.2">
      <c r="A27" s="863"/>
      <c r="B27" s="863"/>
      <c r="C27" s="842"/>
      <c r="D27" s="842"/>
      <c r="E27" s="842"/>
    </row>
    <row r="28" spans="1:5" x14ac:dyDescent="0.2">
      <c r="A28" s="864"/>
      <c r="B28" s="864"/>
    </row>
    <row r="29" spans="1:5" x14ac:dyDescent="0.2">
      <c r="A29" s="863"/>
      <c r="B29" s="863"/>
      <c r="C29" s="842"/>
      <c r="D29" s="842"/>
      <c r="E29" s="842"/>
    </row>
    <row r="30" spans="1:5" x14ac:dyDescent="0.2">
      <c r="A30" s="864"/>
      <c r="B30" s="864"/>
    </row>
  </sheetData>
  <mergeCells count="4">
    <mergeCell ref="A7:E7"/>
    <mergeCell ref="A3:E3"/>
    <mergeCell ref="A5:E5"/>
    <mergeCell ref="A6:E6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3729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0" r:id="rId5" name="Button 2">
              <controlPr defaultSize="0" print="0" autoFill="0" autoPict="0" macro="[0]!Print_Sheet4A1_SDT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1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114300</xdr:colOff>
                    <xdr:row>0</xdr:row>
                    <xdr:rowOff>0</xdr:rowOff>
                  </from>
                  <to>
                    <xdr:col>5</xdr:col>
                    <xdr:colOff>142875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2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114300</xdr:colOff>
                    <xdr:row>1</xdr:row>
                    <xdr:rowOff>95250</xdr:rowOff>
                  </from>
                  <to>
                    <xdr:col>5</xdr:col>
                    <xdr:colOff>142875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"/>
  <dimension ref="A1:I99"/>
  <sheetViews>
    <sheetView showGridLines="0" topLeftCell="A4" zoomScaleNormal="100" workbookViewId="0">
      <selection activeCell="A4" sqref="A1:XFD1048576"/>
    </sheetView>
  </sheetViews>
  <sheetFormatPr defaultColWidth="9.42578125" defaultRowHeight="12.75" x14ac:dyDescent="0.2"/>
  <cols>
    <col min="1" max="1" width="22.5703125" style="806" customWidth="1"/>
    <col min="2" max="2" width="7.140625" style="806" customWidth="1"/>
    <col min="3" max="3" width="9.85546875" style="806" customWidth="1"/>
    <col min="4" max="4" width="20.5703125" style="806" customWidth="1"/>
    <col min="5" max="5" width="8.42578125" style="806" customWidth="1"/>
    <col min="6" max="6" width="9.42578125" style="806" customWidth="1"/>
    <col min="7" max="7" width="8.42578125" style="806" customWidth="1"/>
    <col min="8" max="8" width="11.85546875" style="806" customWidth="1"/>
    <col min="9" max="243" width="9.42578125" style="806"/>
    <col min="244" max="244" width="1.5703125" style="806" customWidth="1"/>
    <col min="245" max="16384" width="9.42578125" style="806"/>
  </cols>
  <sheetData>
    <row r="1" spans="1:9" x14ac:dyDescent="0.2">
      <c r="A1" s="309"/>
      <c r="B1" s="309"/>
      <c r="C1" s="309"/>
      <c r="D1" s="309"/>
      <c r="E1" s="309"/>
      <c r="F1" s="309"/>
      <c r="G1" s="839"/>
      <c r="H1" s="805" t="s">
        <v>707</v>
      </c>
    </row>
    <row r="2" spans="1:9" ht="18" customHeight="1" x14ac:dyDescent="0.2">
      <c r="A2" s="1360" t="str">
        <f>Year&amp;" BUDGET STATEMENT FOR "&amp; COUNTY_NAME&amp;" COUNTY WELFARE AGENCY"</f>
        <v>2010 BUDGET STATEMENT FOR CAMDEN COUNTY WELFARE AGENCY</v>
      </c>
      <c r="B2" s="1360"/>
      <c r="C2" s="1360"/>
      <c r="D2" s="1360"/>
      <c r="E2" s="1360"/>
      <c r="F2" s="1360"/>
      <c r="G2" s="1360"/>
      <c r="H2" s="1360"/>
    </row>
    <row r="3" spans="1:9" ht="18" customHeight="1" x14ac:dyDescent="0.2">
      <c r="A3" s="309"/>
      <c r="B3" s="1417" t="s">
        <v>411</v>
      </c>
      <c r="C3" s="1417"/>
      <c r="D3" s="1417"/>
      <c r="E3" s="1417"/>
      <c r="F3" s="1417"/>
      <c r="H3" s="807"/>
    </row>
    <row r="4" spans="1:9" x14ac:dyDescent="0.2">
      <c r="B4" s="337"/>
      <c r="C4" s="337"/>
      <c r="D4" s="337"/>
      <c r="E4" s="337"/>
      <c r="F4" s="337"/>
      <c r="G4" s="337"/>
      <c r="H4" s="337"/>
      <c r="I4" s="309"/>
    </row>
    <row r="5" spans="1:9" x14ac:dyDescent="0.2">
      <c r="A5" s="808"/>
      <c r="B5" s="809"/>
      <c r="C5" s="809"/>
      <c r="D5" s="810" t="s">
        <v>788</v>
      </c>
      <c r="E5" s="811" t="s">
        <v>654</v>
      </c>
      <c r="F5" s="811" t="s">
        <v>918</v>
      </c>
      <c r="G5" s="811">
        <f>Year</f>
        <v>2010</v>
      </c>
      <c r="H5" s="811" t="str">
        <f>Year&amp;" Amount"</f>
        <v>2010 Amount</v>
      </c>
      <c r="I5" s="807"/>
    </row>
    <row r="6" spans="1:9" x14ac:dyDescent="0.2">
      <c r="A6" s="812" t="s">
        <v>656</v>
      </c>
      <c r="B6" s="813" t="s">
        <v>791</v>
      </c>
      <c r="C6" s="813" t="s">
        <v>657</v>
      </c>
      <c r="D6" s="814" t="s">
        <v>787</v>
      </c>
      <c r="E6" s="813" t="s">
        <v>662</v>
      </c>
      <c r="F6" s="813" t="s">
        <v>662</v>
      </c>
      <c r="G6" s="813" t="s">
        <v>659</v>
      </c>
      <c r="H6" s="813" t="s">
        <v>663</v>
      </c>
      <c r="I6" s="807"/>
    </row>
    <row r="7" spans="1:9" x14ac:dyDescent="0.2">
      <c r="A7" s="815" t="s">
        <v>660</v>
      </c>
      <c r="B7" s="813" t="s">
        <v>792</v>
      </c>
      <c r="C7" s="813" t="s">
        <v>661</v>
      </c>
      <c r="D7" s="816" t="s">
        <v>438</v>
      </c>
      <c r="E7" s="813" t="s">
        <v>790</v>
      </c>
      <c r="F7" s="813" t="s">
        <v>919</v>
      </c>
      <c r="G7" s="813" t="s">
        <v>663</v>
      </c>
      <c r="H7" s="813" t="s">
        <v>789</v>
      </c>
      <c r="I7" s="807"/>
    </row>
    <row r="8" spans="1:9" s="821" customFormat="1" x14ac:dyDescent="0.2">
      <c r="A8" s="817" t="s">
        <v>664</v>
      </c>
      <c r="B8" s="818" t="s">
        <v>429</v>
      </c>
      <c r="C8" s="819" t="s">
        <v>665</v>
      </c>
      <c r="D8" s="818" t="s">
        <v>439</v>
      </c>
      <c r="E8" s="819" t="s">
        <v>666</v>
      </c>
      <c r="F8" s="819" t="s">
        <v>667</v>
      </c>
      <c r="G8" s="819" t="s">
        <v>668</v>
      </c>
      <c r="H8" s="819" t="s">
        <v>669</v>
      </c>
      <c r="I8" s="820"/>
    </row>
    <row r="9" spans="1:9" s="821" customFormat="1" x14ac:dyDescent="0.2">
      <c r="A9" s="865" t="s">
        <v>416</v>
      </c>
      <c r="B9" s="653"/>
      <c r="C9" s="653"/>
      <c r="D9" s="653"/>
      <c r="E9" s="866">
        <f>'4B'!$J$24</f>
        <v>0</v>
      </c>
      <c r="F9" s="653"/>
      <c r="G9" s="653"/>
      <c r="H9" s="867">
        <f>'4B'!$H$24</f>
        <v>0</v>
      </c>
      <c r="I9" s="820"/>
    </row>
    <row r="10" spans="1:9" x14ac:dyDescent="0.2">
      <c r="A10" s="868"/>
      <c r="B10" s="868"/>
      <c r="C10" s="868"/>
      <c r="D10" s="868"/>
      <c r="E10" s="869"/>
      <c r="F10" s="869"/>
      <c r="G10" s="868"/>
      <c r="H10" s="826"/>
      <c r="I10" s="807"/>
    </row>
    <row r="11" spans="1:9" x14ac:dyDescent="0.2">
      <c r="A11" s="822"/>
      <c r="B11" s="823"/>
      <c r="C11" s="823"/>
      <c r="D11" s="823"/>
      <c r="E11" s="825"/>
      <c r="F11" s="825"/>
      <c r="G11" s="823"/>
      <c r="H11" s="826"/>
      <c r="I11" s="807"/>
    </row>
    <row r="12" spans="1:9" ht="12.95" customHeight="1" x14ac:dyDescent="0.2">
      <c r="A12" s="822"/>
      <c r="B12" s="823"/>
      <c r="C12" s="823"/>
      <c r="D12" s="823"/>
      <c r="E12" s="825"/>
      <c r="F12" s="825"/>
      <c r="G12" s="823"/>
      <c r="H12" s="826"/>
      <c r="I12" s="807"/>
    </row>
    <row r="13" spans="1:9" x14ac:dyDescent="0.2">
      <c r="A13" s="822"/>
      <c r="B13" s="823"/>
      <c r="C13" s="823"/>
      <c r="D13" s="823"/>
      <c r="E13" s="825"/>
      <c r="F13" s="825"/>
      <c r="G13" s="823"/>
      <c r="H13" s="826"/>
      <c r="I13" s="807"/>
    </row>
    <row r="14" spans="1:9" x14ac:dyDescent="0.2">
      <c r="A14" s="822"/>
      <c r="B14" s="823"/>
      <c r="C14" s="823"/>
      <c r="D14" s="823"/>
      <c r="E14" s="825"/>
      <c r="F14" s="825"/>
      <c r="G14" s="823"/>
      <c r="H14" s="826"/>
      <c r="I14" s="807"/>
    </row>
    <row r="15" spans="1:9" x14ac:dyDescent="0.2">
      <c r="A15" s="822"/>
      <c r="B15" s="823"/>
      <c r="C15" s="823"/>
      <c r="D15" s="823"/>
      <c r="E15" s="825"/>
      <c r="F15" s="825"/>
      <c r="G15" s="823"/>
      <c r="H15" s="826"/>
      <c r="I15" s="807"/>
    </row>
    <row r="16" spans="1:9" x14ac:dyDescent="0.2">
      <c r="A16" s="822"/>
      <c r="B16" s="823"/>
      <c r="C16" s="823"/>
      <c r="D16" s="823"/>
      <c r="E16" s="825"/>
      <c r="F16" s="825"/>
      <c r="G16" s="823"/>
      <c r="H16" s="826"/>
      <c r="I16" s="807"/>
    </row>
    <row r="17" spans="1:9" x14ac:dyDescent="0.2">
      <c r="A17" s="822"/>
      <c r="B17" s="823"/>
      <c r="C17" s="823"/>
      <c r="D17" s="823"/>
      <c r="E17" s="825"/>
      <c r="F17" s="825"/>
      <c r="G17" s="823"/>
      <c r="H17" s="826"/>
      <c r="I17" s="807"/>
    </row>
    <row r="18" spans="1:9" x14ac:dyDescent="0.2">
      <c r="A18" s="822"/>
      <c r="B18" s="823"/>
      <c r="C18" s="823"/>
      <c r="D18" s="823"/>
      <c r="E18" s="825"/>
      <c r="F18" s="825"/>
      <c r="G18" s="823"/>
      <c r="H18" s="826"/>
      <c r="I18" s="807"/>
    </row>
    <row r="19" spans="1:9" x14ac:dyDescent="0.2">
      <c r="A19" s="822"/>
      <c r="B19" s="823"/>
      <c r="C19" s="823"/>
      <c r="D19" s="823"/>
      <c r="E19" s="825"/>
      <c r="F19" s="825"/>
      <c r="G19" s="823"/>
      <c r="H19" s="826"/>
      <c r="I19" s="807"/>
    </row>
    <row r="20" spans="1:9" x14ac:dyDescent="0.2">
      <c r="A20" s="822"/>
      <c r="B20" s="823"/>
      <c r="C20" s="823"/>
      <c r="D20" s="823"/>
      <c r="E20" s="825"/>
      <c r="F20" s="825"/>
      <c r="G20" s="823"/>
      <c r="H20" s="826"/>
      <c r="I20" s="807"/>
    </row>
    <row r="21" spans="1:9" x14ac:dyDescent="0.2">
      <c r="A21" s="822"/>
      <c r="B21" s="823"/>
      <c r="C21" s="823"/>
      <c r="D21" s="823"/>
      <c r="E21" s="825"/>
      <c r="F21" s="825"/>
      <c r="G21" s="823"/>
      <c r="H21" s="826"/>
      <c r="I21" s="807"/>
    </row>
    <row r="22" spans="1:9" x14ac:dyDescent="0.2">
      <c r="A22" s="822"/>
      <c r="B22" s="823"/>
      <c r="C22" s="823"/>
      <c r="D22" s="823"/>
      <c r="E22" s="825"/>
      <c r="F22" s="825"/>
      <c r="G22" s="823"/>
      <c r="H22" s="826"/>
      <c r="I22" s="807"/>
    </row>
    <row r="23" spans="1:9" x14ac:dyDescent="0.2">
      <c r="A23" s="822"/>
      <c r="B23" s="823"/>
      <c r="C23" s="823"/>
      <c r="D23" s="823"/>
      <c r="E23" s="825"/>
      <c r="F23" s="825"/>
      <c r="G23" s="823"/>
      <c r="H23" s="826"/>
      <c r="I23" s="807"/>
    </row>
    <row r="24" spans="1:9" x14ac:dyDescent="0.2">
      <c r="A24" s="822"/>
      <c r="B24" s="823"/>
      <c r="C24" s="823"/>
      <c r="D24" s="823"/>
      <c r="E24" s="825"/>
      <c r="F24" s="825"/>
      <c r="G24" s="823"/>
      <c r="H24" s="826"/>
      <c r="I24" s="807"/>
    </row>
    <row r="25" spans="1:9" ht="12.95" customHeight="1" x14ac:dyDescent="0.2">
      <c r="A25" s="822"/>
      <c r="B25" s="823"/>
      <c r="C25" s="823"/>
      <c r="D25" s="823"/>
      <c r="E25" s="825"/>
      <c r="F25" s="825"/>
      <c r="G25" s="823"/>
      <c r="H25" s="826"/>
      <c r="I25" s="807"/>
    </row>
    <row r="26" spans="1:9" x14ac:dyDescent="0.2">
      <c r="A26" s="822"/>
      <c r="B26" s="823"/>
      <c r="C26" s="823"/>
      <c r="D26" s="823"/>
      <c r="E26" s="825"/>
      <c r="F26" s="825"/>
      <c r="G26" s="823"/>
      <c r="H26" s="826"/>
      <c r="I26" s="807"/>
    </row>
    <row r="27" spans="1:9" x14ac:dyDescent="0.2">
      <c r="A27" s="822"/>
      <c r="B27" s="823"/>
      <c r="C27" s="823"/>
      <c r="D27" s="823"/>
      <c r="E27" s="825"/>
      <c r="F27" s="825"/>
      <c r="G27" s="823"/>
      <c r="H27" s="826"/>
      <c r="I27" s="807"/>
    </row>
    <row r="28" spans="1:9" x14ac:dyDescent="0.2">
      <c r="A28" s="822"/>
      <c r="B28" s="823"/>
      <c r="C28" s="823"/>
      <c r="D28" s="823"/>
      <c r="E28" s="825"/>
      <c r="F28" s="825"/>
      <c r="G28" s="823"/>
      <c r="H28" s="826"/>
      <c r="I28" s="807"/>
    </row>
    <row r="29" spans="1:9" x14ac:dyDescent="0.2">
      <c r="A29" s="822"/>
      <c r="B29" s="823"/>
      <c r="C29" s="823"/>
      <c r="D29" s="823"/>
      <c r="E29" s="825"/>
      <c r="F29" s="825"/>
      <c r="G29" s="823"/>
      <c r="H29" s="826"/>
      <c r="I29" s="807"/>
    </row>
    <row r="30" spans="1:9" x14ac:dyDescent="0.2">
      <c r="A30" s="822"/>
      <c r="B30" s="823"/>
      <c r="C30" s="823"/>
      <c r="D30" s="823"/>
      <c r="E30" s="825"/>
      <c r="F30" s="825"/>
      <c r="G30" s="823"/>
      <c r="H30" s="826"/>
      <c r="I30" s="807"/>
    </row>
    <row r="31" spans="1:9" x14ac:dyDescent="0.2">
      <c r="A31" s="822"/>
      <c r="B31" s="823"/>
      <c r="C31" s="823"/>
      <c r="D31" s="823"/>
      <c r="E31" s="825"/>
      <c r="F31" s="825"/>
      <c r="G31" s="823"/>
      <c r="H31" s="826"/>
      <c r="I31" s="807"/>
    </row>
    <row r="32" spans="1:9" x14ac:dyDescent="0.2">
      <c r="A32" s="822"/>
      <c r="B32" s="823"/>
      <c r="C32" s="823"/>
      <c r="D32" s="823"/>
      <c r="E32" s="825"/>
      <c r="F32" s="825"/>
      <c r="G32" s="823"/>
      <c r="H32" s="826"/>
      <c r="I32" s="807"/>
    </row>
    <row r="33" spans="1:9" x14ac:dyDescent="0.2">
      <c r="A33" s="822"/>
      <c r="B33" s="823"/>
      <c r="C33" s="823"/>
      <c r="D33" s="823"/>
      <c r="E33" s="825"/>
      <c r="F33" s="825"/>
      <c r="G33" s="823"/>
      <c r="H33" s="826"/>
      <c r="I33" s="807"/>
    </row>
    <row r="34" spans="1:9" x14ac:dyDescent="0.2">
      <c r="A34" s="822"/>
      <c r="B34" s="823"/>
      <c r="C34" s="823"/>
      <c r="D34" s="823"/>
      <c r="E34" s="825"/>
      <c r="F34" s="825"/>
      <c r="G34" s="823"/>
      <c r="H34" s="826"/>
      <c r="I34" s="807"/>
    </row>
    <row r="35" spans="1:9" x14ac:dyDescent="0.2">
      <c r="A35" s="822"/>
      <c r="B35" s="823"/>
      <c r="C35" s="823"/>
      <c r="D35" s="823"/>
      <c r="E35" s="825"/>
      <c r="F35" s="825"/>
      <c r="G35" s="823"/>
      <c r="H35" s="826"/>
      <c r="I35" s="807"/>
    </row>
    <row r="36" spans="1:9" x14ac:dyDescent="0.2">
      <c r="A36" s="822"/>
      <c r="B36" s="823"/>
      <c r="C36" s="823"/>
      <c r="D36" s="823"/>
      <c r="E36" s="825"/>
      <c r="F36" s="825"/>
      <c r="G36" s="823"/>
      <c r="H36" s="826"/>
      <c r="I36" s="807"/>
    </row>
    <row r="37" spans="1:9" x14ac:dyDescent="0.2">
      <c r="A37" s="822"/>
      <c r="B37" s="823"/>
      <c r="C37" s="823"/>
      <c r="D37" s="823"/>
      <c r="E37" s="825"/>
      <c r="F37" s="825"/>
      <c r="G37" s="823"/>
      <c r="H37" s="826"/>
      <c r="I37" s="807"/>
    </row>
    <row r="38" spans="1:9" x14ac:dyDescent="0.2">
      <c r="A38" s="822"/>
      <c r="B38" s="823"/>
      <c r="C38" s="823"/>
      <c r="D38" s="823"/>
      <c r="E38" s="825"/>
      <c r="F38" s="825"/>
      <c r="G38" s="823"/>
      <c r="H38" s="826"/>
      <c r="I38" s="807"/>
    </row>
    <row r="39" spans="1:9" x14ac:dyDescent="0.2">
      <c r="A39" s="822"/>
      <c r="B39" s="823"/>
      <c r="C39" s="823"/>
      <c r="D39" s="823"/>
      <c r="E39" s="825"/>
      <c r="F39" s="825"/>
      <c r="G39" s="823"/>
      <c r="H39" s="826"/>
      <c r="I39" s="807"/>
    </row>
    <row r="40" spans="1:9" x14ac:dyDescent="0.2">
      <c r="A40" s="822"/>
      <c r="B40" s="823"/>
      <c r="C40" s="823"/>
      <c r="D40" s="823"/>
      <c r="E40" s="825"/>
      <c r="F40" s="825"/>
      <c r="G40" s="823"/>
      <c r="H40" s="826"/>
      <c r="I40" s="807"/>
    </row>
    <row r="41" spans="1:9" x14ac:dyDescent="0.2">
      <c r="A41" s="822"/>
      <c r="B41" s="823"/>
      <c r="C41" s="823"/>
      <c r="D41" s="823"/>
      <c r="E41" s="825"/>
      <c r="F41" s="825"/>
      <c r="G41" s="823"/>
      <c r="H41" s="826"/>
      <c r="I41" s="807"/>
    </row>
    <row r="42" spans="1:9" x14ac:dyDescent="0.2">
      <c r="A42" s="822"/>
      <c r="B42" s="823"/>
      <c r="C42" s="823"/>
      <c r="D42" s="823"/>
      <c r="E42" s="825"/>
      <c r="F42" s="825"/>
      <c r="G42" s="823"/>
      <c r="H42" s="826"/>
      <c r="I42" s="807"/>
    </row>
    <row r="43" spans="1:9" x14ac:dyDescent="0.2">
      <c r="A43" s="822"/>
      <c r="B43" s="823"/>
      <c r="C43" s="823"/>
      <c r="D43" s="823"/>
      <c r="E43" s="825"/>
      <c r="F43" s="825"/>
      <c r="G43" s="823"/>
      <c r="H43" s="826"/>
      <c r="I43" s="807"/>
    </row>
    <row r="44" spans="1:9" x14ac:dyDescent="0.2">
      <c r="A44" s="822"/>
      <c r="B44" s="823"/>
      <c r="C44" s="823"/>
      <c r="D44" s="823"/>
      <c r="E44" s="825"/>
      <c r="F44" s="825"/>
      <c r="G44" s="823"/>
      <c r="H44" s="826"/>
      <c r="I44" s="807"/>
    </row>
    <row r="45" spans="1:9" x14ac:dyDescent="0.2">
      <c r="A45" s="827" t="s">
        <v>456</v>
      </c>
      <c r="B45" s="823"/>
      <c r="C45" s="823"/>
      <c r="D45" s="823"/>
      <c r="E45" s="825"/>
      <c r="F45" s="825"/>
      <c r="G45" s="828" t="s">
        <v>456</v>
      </c>
      <c r="H45" s="826"/>
      <c r="I45" s="807"/>
    </row>
    <row r="46" spans="1:9" x14ac:dyDescent="0.2">
      <c r="A46" s="829"/>
      <c r="B46" s="830"/>
      <c r="C46" s="830"/>
      <c r="D46" s="830"/>
      <c r="E46" s="831"/>
      <c r="F46" s="832"/>
      <c r="G46" s="833"/>
      <c r="H46" s="834"/>
      <c r="I46" s="807"/>
    </row>
    <row r="47" spans="1:9" x14ac:dyDescent="0.2">
      <c r="A47" s="835" t="s">
        <v>670</v>
      </c>
      <c r="B47" s="807"/>
      <c r="C47" s="807"/>
      <c r="D47" s="807"/>
      <c r="E47" s="807"/>
      <c r="F47" s="807"/>
      <c r="G47" s="807"/>
      <c r="H47" s="807"/>
      <c r="I47" s="807"/>
    </row>
    <row r="48" spans="1:9" ht="18" customHeight="1" x14ac:dyDescent="0.2">
      <c r="A48" s="835" t="str">
        <f>"Total Amount Budgeted for"&amp;" "&amp;Year</f>
        <v>Total Amount Budgeted for 2010</v>
      </c>
      <c r="B48" s="807"/>
      <c r="C48" s="309"/>
      <c r="D48" s="837" t="s">
        <v>794</v>
      </c>
      <c r="E48" s="838">
        <f>SUM(E9:E46)</f>
        <v>0</v>
      </c>
      <c r="F48" s="839"/>
      <c r="G48" s="835" t="s">
        <v>682</v>
      </c>
      <c r="H48" s="840">
        <f>SUM(H9:H46)</f>
        <v>0</v>
      </c>
      <c r="I48" s="807"/>
    </row>
    <row r="49" spans="1:8" x14ac:dyDescent="0.2">
      <c r="A49" s="835" t="s">
        <v>671</v>
      </c>
      <c r="B49" s="807"/>
      <c r="C49" s="807"/>
      <c r="D49" s="807"/>
      <c r="E49" s="807"/>
      <c r="F49" s="807"/>
      <c r="G49" s="807"/>
      <c r="H49" s="807"/>
    </row>
    <row r="50" spans="1:8" x14ac:dyDescent="0.2">
      <c r="A50" s="309"/>
      <c r="B50" s="309"/>
      <c r="C50" s="309"/>
      <c r="D50" s="309"/>
      <c r="E50" s="309"/>
      <c r="F50" s="309"/>
      <c r="G50" s="807"/>
      <c r="H50" s="807"/>
    </row>
    <row r="51" spans="1:8" x14ac:dyDescent="0.2">
      <c r="A51" s="309"/>
      <c r="B51" s="309"/>
      <c r="C51" s="309"/>
      <c r="D51" s="309"/>
      <c r="E51" s="309"/>
      <c r="F51" s="309"/>
      <c r="G51" s="807"/>
      <c r="H51" s="807"/>
    </row>
    <row r="52" spans="1:8" x14ac:dyDescent="0.2">
      <c r="A52" s="309"/>
      <c r="B52" s="309"/>
      <c r="C52" s="309"/>
      <c r="D52" s="309"/>
      <c r="E52" s="309"/>
      <c r="F52" s="309"/>
      <c r="G52" s="807"/>
      <c r="H52" s="807"/>
    </row>
    <row r="53" spans="1:8" x14ac:dyDescent="0.2">
      <c r="A53" s="309"/>
      <c r="B53" s="309"/>
      <c r="C53" s="309"/>
      <c r="D53" s="309"/>
      <c r="E53" s="309"/>
      <c r="F53" s="309"/>
      <c r="G53" s="807"/>
      <c r="H53" s="807"/>
    </row>
    <row r="54" spans="1:8" x14ac:dyDescent="0.2">
      <c r="A54" s="309"/>
      <c r="B54" s="309"/>
      <c r="C54" s="309"/>
      <c r="D54" s="309"/>
      <c r="E54" s="309"/>
      <c r="F54" s="309"/>
      <c r="G54" s="807"/>
      <c r="H54" s="807"/>
    </row>
    <row r="55" spans="1:8" x14ac:dyDescent="0.2">
      <c r="A55" s="309"/>
      <c r="B55" s="309"/>
      <c r="C55" s="309"/>
      <c r="D55" s="309"/>
      <c r="E55" s="309"/>
      <c r="F55" s="309"/>
      <c r="G55" s="807"/>
      <c r="H55" s="807"/>
    </row>
    <row r="56" spans="1:8" x14ac:dyDescent="0.2">
      <c r="A56" s="309"/>
      <c r="B56" s="309"/>
      <c r="C56" s="309"/>
      <c r="D56" s="309"/>
      <c r="E56" s="309"/>
      <c r="F56" s="309"/>
      <c r="G56" s="807"/>
      <c r="H56" s="807"/>
    </row>
    <row r="57" spans="1:8" x14ac:dyDescent="0.2">
      <c r="A57" s="309"/>
      <c r="B57" s="309"/>
      <c r="C57" s="309"/>
      <c r="D57" s="309"/>
      <c r="E57" s="309"/>
      <c r="F57" s="309"/>
      <c r="G57" s="807"/>
      <c r="H57" s="807"/>
    </row>
    <row r="58" spans="1:8" x14ac:dyDescent="0.2">
      <c r="A58" s="309"/>
      <c r="B58" s="309"/>
      <c r="C58" s="309"/>
      <c r="D58" s="309"/>
      <c r="E58" s="309"/>
      <c r="F58" s="309"/>
      <c r="G58" s="807"/>
      <c r="H58" s="807"/>
    </row>
    <row r="59" spans="1:8" x14ac:dyDescent="0.2">
      <c r="A59" s="309"/>
      <c r="B59" s="309"/>
      <c r="C59" s="309"/>
      <c r="D59" s="309"/>
      <c r="E59" s="309"/>
      <c r="F59" s="309"/>
      <c r="G59" s="807"/>
      <c r="H59" s="807"/>
    </row>
    <row r="60" spans="1:8" x14ac:dyDescent="0.2">
      <c r="A60" s="309"/>
      <c r="B60" s="309"/>
      <c r="C60" s="309"/>
      <c r="D60" s="309"/>
      <c r="E60" s="309"/>
      <c r="F60" s="309"/>
      <c r="G60" s="807"/>
      <c r="H60" s="807"/>
    </row>
    <row r="61" spans="1:8" x14ac:dyDescent="0.2">
      <c r="A61" s="309"/>
      <c r="B61" s="309"/>
      <c r="C61" s="309"/>
      <c r="D61" s="309"/>
      <c r="E61" s="309"/>
      <c r="F61" s="309"/>
      <c r="G61" s="807"/>
      <c r="H61" s="807"/>
    </row>
    <row r="62" spans="1:8" x14ac:dyDescent="0.2">
      <c r="A62" s="309"/>
      <c r="B62" s="309"/>
      <c r="C62" s="309"/>
      <c r="D62" s="309"/>
      <c r="E62" s="309"/>
      <c r="F62" s="309"/>
      <c r="G62" s="807"/>
      <c r="H62" s="807"/>
    </row>
    <row r="63" spans="1:8" x14ac:dyDescent="0.2">
      <c r="A63" s="309"/>
      <c r="B63" s="309"/>
      <c r="C63" s="309"/>
      <c r="D63" s="309"/>
      <c r="E63" s="309"/>
      <c r="F63" s="309"/>
      <c r="G63" s="807"/>
      <c r="H63" s="807"/>
    </row>
    <row r="64" spans="1:8" x14ac:dyDescent="0.2">
      <c r="A64" s="309"/>
      <c r="B64" s="309"/>
      <c r="C64" s="309"/>
      <c r="D64" s="309"/>
      <c r="E64" s="309"/>
      <c r="F64" s="309"/>
      <c r="G64" s="807"/>
      <c r="H64" s="807"/>
    </row>
    <row r="65" spans="1:8" x14ac:dyDescent="0.2">
      <c r="A65" s="309"/>
      <c r="B65" s="309"/>
      <c r="C65" s="309"/>
      <c r="D65" s="309"/>
      <c r="E65" s="309"/>
      <c r="F65" s="309"/>
      <c r="G65" s="807"/>
      <c r="H65" s="807"/>
    </row>
    <row r="66" spans="1:8" x14ac:dyDescent="0.2">
      <c r="A66" s="309"/>
      <c r="B66" s="309"/>
      <c r="C66" s="309"/>
      <c r="D66" s="309"/>
      <c r="E66" s="309"/>
      <c r="F66" s="309"/>
      <c r="G66" s="807"/>
      <c r="H66" s="807"/>
    </row>
    <row r="67" spans="1:8" x14ac:dyDescent="0.2">
      <c r="A67" s="309"/>
      <c r="B67" s="309"/>
      <c r="C67" s="309"/>
      <c r="D67" s="309"/>
      <c r="E67" s="309"/>
      <c r="F67" s="309"/>
      <c r="G67" s="807"/>
      <c r="H67" s="807"/>
    </row>
    <row r="68" spans="1:8" x14ac:dyDescent="0.2">
      <c r="A68" s="309"/>
      <c r="B68" s="309"/>
      <c r="C68" s="309"/>
      <c r="D68" s="309"/>
      <c r="E68" s="309"/>
      <c r="F68" s="309"/>
      <c r="G68" s="807"/>
      <c r="H68" s="807"/>
    </row>
    <row r="69" spans="1:8" x14ac:dyDescent="0.2">
      <c r="A69" s="309"/>
      <c r="B69" s="309"/>
      <c r="C69" s="309"/>
      <c r="D69" s="309"/>
      <c r="E69" s="309"/>
      <c r="F69" s="309"/>
      <c r="G69" s="807"/>
      <c r="H69" s="807"/>
    </row>
    <row r="70" spans="1:8" x14ac:dyDescent="0.2">
      <c r="A70" s="309"/>
      <c r="B70" s="309"/>
      <c r="C70" s="309"/>
      <c r="D70" s="309"/>
      <c r="E70" s="309"/>
      <c r="F70" s="309"/>
      <c r="G70" s="807"/>
      <c r="H70" s="807"/>
    </row>
    <row r="71" spans="1:8" x14ac:dyDescent="0.2">
      <c r="A71" s="309"/>
      <c r="B71" s="309"/>
      <c r="C71" s="309"/>
      <c r="D71" s="309"/>
      <c r="E71" s="309"/>
      <c r="F71" s="309"/>
      <c r="G71" s="807"/>
      <c r="H71" s="807"/>
    </row>
    <row r="72" spans="1:8" x14ac:dyDescent="0.2">
      <c r="A72" s="309"/>
      <c r="B72" s="309"/>
      <c r="C72" s="309"/>
      <c r="D72" s="309"/>
      <c r="E72" s="309"/>
      <c r="F72" s="309"/>
      <c r="G72" s="807"/>
      <c r="H72" s="807"/>
    </row>
    <row r="73" spans="1:8" x14ac:dyDescent="0.2">
      <c r="A73" s="309"/>
      <c r="B73" s="309"/>
      <c r="C73" s="309"/>
      <c r="D73" s="309"/>
      <c r="E73" s="309"/>
      <c r="F73" s="309"/>
      <c r="G73" s="807"/>
      <c r="H73" s="807"/>
    </row>
    <row r="74" spans="1:8" x14ac:dyDescent="0.2">
      <c r="A74" s="309"/>
      <c r="B74" s="309"/>
      <c r="C74" s="309"/>
      <c r="D74" s="309"/>
      <c r="E74" s="309"/>
      <c r="F74" s="309"/>
      <c r="G74" s="807"/>
      <c r="H74" s="807"/>
    </row>
    <row r="75" spans="1:8" x14ac:dyDescent="0.2">
      <c r="A75" s="309"/>
      <c r="B75" s="309"/>
      <c r="C75" s="309"/>
      <c r="D75" s="309"/>
      <c r="E75" s="309"/>
      <c r="F75" s="309"/>
      <c r="G75" s="807"/>
      <c r="H75" s="807"/>
    </row>
    <row r="76" spans="1:8" x14ac:dyDescent="0.2">
      <c r="A76" s="309"/>
      <c r="B76" s="309"/>
      <c r="C76" s="309"/>
      <c r="D76" s="309"/>
      <c r="E76" s="309"/>
      <c r="F76" s="309"/>
      <c r="G76" s="807"/>
      <c r="H76" s="807"/>
    </row>
    <row r="77" spans="1:8" x14ac:dyDescent="0.2">
      <c r="A77" s="309"/>
      <c r="B77" s="309"/>
      <c r="C77" s="309"/>
      <c r="D77" s="309"/>
      <c r="E77" s="309"/>
      <c r="F77" s="309"/>
      <c r="G77" s="807"/>
      <c r="H77" s="807"/>
    </row>
    <row r="78" spans="1:8" x14ac:dyDescent="0.2">
      <c r="A78" s="807"/>
      <c r="B78" s="807"/>
      <c r="C78" s="807"/>
      <c r="D78" s="807"/>
      <c r="E78" s="807"/>
      <c r="F78" s="807"/>
      <c r="G78" s="807"/>
      <c r="H78" s="807"/>
    </row>
    <row r="79" spans="1:8" x14ac:dyDescent="0.2">
      <c r="A79" s="807"/>
      <c r="B79" s="807"/>
      <c r="C79" s="807"/>
      <c r="D79" s="807"/>
      <c r="E79" s="807"/>
      <c r="F79" s="807"/>
      <c r="G79" s="807"/>
      <c r="H79" s="807"/>
    </row>
    <row r="80" spans="1:8" x14ac:dyDescent="0.2">
      <c r="A80" s="807"/>
      <c r="B80" s="807"/>
      <c r="C80" s="807"/>
      <c r="D80" s="807"/>
      <c r="E80" s="807"/>
      <c r="F80" s="807"/>
      <c r="G80" s="807"/>
      <c r="H80" s="807"/>
    </row>
    <row r="81" spans="1:8" x14ac:dyDescent="0.2">
      <c r="A81" s="807"/>
      <c r="B81" s="807"/>
      <c r="C81" s="807"/>
      <c r="D81" s="807"/>
      <c r="E81" s="807"/>
      <c r="F81" s="807"/>
      <c r="G81" s="807"/>
      <c r="H81" s="807"/>
    </row>
    <row r="82" spans="1:8" x14ac:dyDescent="0.2">
      <c r="A82" s="807"/>
      <c r="B82" s="807"/>
      <c r="C82" s="807"/>
      <c r="D82" s="807"/>
      <c r="E82" s="807"/>
      <c r="F82" s="807"/>
      <c r="G82" s="807"/>
      <c r="H82" s="807"/>
    </row>
    <row r="83" spans="1:8" x14ac:dyDescent="0.2">
      <c r="A83" s="807"/>
      <c r="B83" s="807"/>
      <c r="C83" s="807"/>
      <c r="D83" s="807"/>
      <c r="E83" s="807"/>
      <c r="F83" s="807"/>
      <c r="G83" s="807"/>
      <c r="H83" s="807"/>
    </row>
    <row r="84" spans="1:8" x14ac:dyDescent="0.2">
      <c r="A84" s="807"/>
      <c r="B84" s="807"/>
      <c r="C84" s="807"/>
      <c r="D84" s="807"/>
      <c r="E84" s="807"/>
      <c r="F84" s="807"/>
      <c r="G84" s="807"/>
      <c r="H84" s="807"/>
    </row>
    <row r="85" spans="1:8" x14ac:dyDescent="0.2">
      <c r="A85" s="807"/>
      <c r="B85" s="807"/>
      <c r="C85" s="807"/>
      <c r="D85" s="807"/>
      <c r="E85" s="807"/>
      <c r="F85" s="807"/>
      <c r="G85" s="807"/>
      <c r="H85" s="807"/>
    </row>
    <row r="86" spans="1:8" x14ac:dyDescent="0.2">
      <c r="A86" s="807"/>
      <c r="B86" s="807"/>
      <c r="C86" s="807"/>
      <c r="D86" s="807"/>
      <c r="E86" s="807"/>
      <c r="F86" s="807"/>
      <c r="G86" s="807"/>
      <c r="H86" s="807"/>
    </row>
    <row r="87" spans="1:8" x14ac:dyDescent="0.2">
      <c r="A87" s="807"/>
      <c r="B87" s="807"/>
      <c r="C87" s="807"/>
      <c r="D87" s="807"/>
      <c r="E87" s="807"/>
      <c r="F87" s="807"/>
      <c r="G87" s="807"/>
      <c r="H87" s="807"/>
    </row>
    <row r="88" spans="1:8" x14ac:dyDescent="0.2">
      <c r="A88" s="807"/>
      <c r="B88" s="807"/>
      <c r="C88" s="807"/>
      <c r="D88" s="807"/>
      <c r="E88" s="807"/>
      <c r="F88" s="807"/>
      <c r="G88" s="807"/>
      <c r="H88" s="807"/>
    </row>
    <row r="89" spans="1:8" x14ac:dyDescent="0.2">
      <c r="A89" s="807"/>
      <c r="B89" s="807"/>
      <c r="C89" s="807"/>
      <c r="D89" s="807"/>
      <c r="E89" s="807"/>
      <c r="F89" s="807"/>
      <c r="G89" s="807"/>
      <c r="H89" s="807"/>
    </row>
    <row r="90" spans="1:8" x14ac:dyDescent="0.2">
      <c r="A90" s="807"/>
      <c r="B90" s="807"/>
      <c r="C90" s="807"/>
      <c r="D90" s="807"/>
      <c r="E90" s="807"/>
      <c r="F90" s="807"/>
      <c r="G90" s="807"/>
    </row>
    <row r="91" spans="1:8" x14ac:dyDescent="0.2">
      <c r="A91" s="807"/>
      <c r="B91" s="807"/>
      <c r="C91" s="807"/>
      <c r="D91" s="807"/>
      <c r="E91" s="807"/>
      <c r="F91" s="807"/>
      <c r="G91" s="807"/>
    </row>
    <row r="92" spans="1:8" x14ac:dyDescent="0.2">
      <c r="A92" s="807"/>
      <c r="B92" s="807"/>
      <c r="C92" s="807"/>
      <c r="D92" s="807"/>
      <c r="E92" s="807"/>
      <c r="F92" s="807"/>
      <c r="G92" s="807"/>
    </row>
    <row r="93" spans="1:8" x14ac:dyDescent="0.2">
      <c r="A93" s="807"/>
      <c r="B93" s="807"/>
      <c r="C93" s="807"/>
      <c r="D93" s="807"/>
      <c r="E93" s="807"/>
      <c r="F93" s="807"/>
      <c r="G93" s="807"/>
    </row>
    <row r="94" spans="1:8" x14ac:dyDescent="0.2">
      <c r="A94" s="807"/>
      <c r="B94" s="807"/>
      <c r="C94" s="807"/>
      <c r="D94" s="807"/>
      <c r="E94" s="807"/>
      <c r="F94" s="807"/>
      <c r="G94" s="807"/>
    </row>
    <row r="95" spans="1:8" x14ac:dyDescent="0.2">
      <c r="A95" s="807"/>
      <c r="B95" s="807"/>
      <c r="C95" s="807"/>
      <c r="D95" s="807"/>
      <c r="E95" s="807"/>
      <c r="F95" s="807"/>
      <c r="G95" s="807"/>
    </row>
    <row r="96" spans="1:8" x14ac:dyDescent="0.2">
      <c r="A96" s="807"/>
      <c r="B96" s="807"/>
      <c r="C96" s="807"/>
      <c r="D96" s="807"/>
      <c r="E96" s="807"/>
      <c r="F96" s="807"/>
      <c r="G96" s="807"/>
    </row>
    <row r="97" spans="1:7" x14ac:dyDescent="0.2">
      <c r="A97" s="807"/>
      <c r="B97" s="807"/>
      <c r="C97" s="807"/>
      <c r="D97" s="807"/>
      <c r="E97" s="807"/>
      <c r="F97" s="807"/>
      <c r="G97" s="807"/>
    </row>
    <row r="98" spans="1:7" x14ac:dyDescent="0.2">
      <c r="A98" s="807"/>
      <c r="B98" s="807"/>
      <c r="C98" s="807"/>
      <c r="D98" s="807"/>
      <c r="E98" s="807"/>
      <c r="F98" s="807"/>
      <c r="G98" s="807"/>
    </row>
    <row r="99" spans="1:7" x14ac:dyDescent="0.2">
      <c r="A99" s="807"/>
      <c r="B99" s="807"/>
      <c r="C99" s="807"/>
      <c r="D99" s="807"/>
      <c r="E99" s="807"/>
      <c r="F99" s="807"/>
      <c r="G99" s="807"/>
    </row>
  </sheetData>
  <mergeCells count="2"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6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1057275</xdr:colOff>
                    <xdr:row>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5" name="Button 4">
              <controlPr defaultSize="0" print="0" autoFill="0" autoPict="0" macro="[0]!Print_Sheet4A_SSS">
                <anchor moveWithCells="1" sizeWithCells="1">
                  <from>
                    <xdr:col>0</xdr:col>
                    <xdr:colOff>0</xdr:colOff>
                    <xdr:row>1</xdr:row>
                    <xdr:rowOff>85725</xdr:rowOff>
                  </from>
                  <to>
                    <xdr:col>0</xdr:col>
                    <xdr:colOff>1057275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6" name="Button 5">
              <controlPr defaultSize="0" print="0" autoFill="0" autoPict="0" macro="[0]!Go_To_Next_Sheet">
                <anchor moveWithCells="1" sizeWithCells="1">
                  <from>
                    <xdr:col>6</xdr:col>
                    <xdr:colOff>342900</xdr:colOff>
                    <xdr:row>0</xdr:row>
                    <xdr:rowOff>0</xdr:rowOff>
                  </from>
                  <to>
                    <xdr:col>8</xdr:col>
                    <xdr:colOff>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7" name="Button 6">
              <controlPr defaultSize="0" print="0" autoFill="0" autoPict="0" macro="[0]!Go_To_Previous_Sheet">
                <anchor moveWithCells="1" sizeWithCells="1">
                  <from>
                    <xdr:col>6</xdr:col>
                    <xdr:colOff>333375</xdr:colOff>
                    <xdr:row>1</xdr:row>
                    <xdr:rowOff>104775</xdr:rowOff>
                  </from>
                  <to>
                    <xdr:col>7</xdr:col>
                    <xdr:colOff>809625</xdr:colOff>
                    <xdr:row>2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>
    <tabColor indexed="34"/>
  </sheetPr>
  <dimension ref="C1:W38"/>
  <sheetViews>
    <sheetView showGridLines="0" workbookViewId="0">
      <selection activeCell="G29" sqref="G29"/>
    </sheetView>
  </sheetViews>
  <sheetFormatPr defaultRowHeight="12.75" x14ac:dyDescent="0.2"/>
  <cols>
    <col min="1" max="1" width="6.42578125" customWidth="1"/>
    <col min="5" max="5" width="10.140625" customWidth="1"/>
    <col min="6" max="6" width="18.5703125" customWidth="1"/>
    <col min="23" max="23" width="15" customWidth="1"/>
  </cols>
  <sheetData>
    <row r="1" spans="3:10" ht="26.25" x14ac:dyDescent="0.4">
      <c r="C1" s="1356" t="s">
        <v>634</v>
      </c>
      <c r="D1" s="1357"/>
      <c r="E1" s="1357"/>
      <c r="F1" s="1357"/>
      <c r="G1" s="1357"/>
      <c r="H1" s="1357"/>
      <c r="I1" s="1357"/>
      <c r="J1" s="1358"/>
    </row>
    <row r="2" spans="3:10" x14ac:dyDescent="0.2">
      <c r="C2" s="44"/>
      <c r="D2" s="45"/>
      <c r="E2" s="45"/>
      <c r="F2" s="45"/>
      <c r="G2" s="45"/>
      <c r="H2" s="45"/>
      <c r="I2" s="45"/>
      <c r="J2" s="46"/>
    </row>
    <row r="3" spans="3:10" x14ac:dyDescent="0.2">
      <c r="C3" s="25"/>
      <c r="D3" s="3"/>
      <c r="E3" s="3"/>
      <c r="F3" s="3"/>
      <c r="G3" s="3"/>
      <c r="H3" s="3"/>
      <c r="I3" s="3"/>
      <c r="J3" s="26"/>
    </row>
    <row r="4" spans="3:10" x14ac:dyDescent="0.2">
      <c r="C4" s="25"/>
      <c r="D4" s="3"/>
      <c r="E4" s="3"/>
      <c r="F4" s="3"/>
      <c r="G4" s="3"/>
      <c r="H4" s="3"/>
      <c r="I4" s="3"/>
      <c r="J4" s="26"/>
    </row>
    <row r="5" spans="3:10" x14ac:dyDescent="0.2">
      <c r="C5" s="25"/>
      <c r="D5" s="3"/>
      <c r="E5" s="3"/>
      <c r="F5" s="3"/>
      <c r="G5" s="3"/>
      <c r="H5" s="3"/>
      <c r="I5" s="3"/>
      <c r="J5" s="26"/>
    </row>
    <row r="6" spans="3:10" x14ac:dyDescent="0.2">
      <c r="C6" s="25"/>
      <c r="D6" s="3"/>
      <c r="E6" s="3"/>
      <c r="F6" s="3"/>
      <c r="G6" s="3"/>
      <c r="H6" s="3"/>
      <c r="I6" s="3"/>
      <c r="J6" s="26"/>
    </row>
    <row r="7" spans="3:10" x14ac:dyDescent="0.2">
      <c r="C7" s="25"/>
      <c r="D7" s="3"/>
      <c r="E7" s="3"/>
      <c r="F7" s="3"/>
      <c r="G7" s="3"/>
      <c r="H7" s="3"/>
      <c r="I7" s="3"/>
      <c r="J7" s="26"/>
    </row>
    <row r="8" spans="3:10" x14ac:dyDescent="0.2">
      <c r="C8" s="25"/>
      <c r="D8" s="3"/>
      <c r="E8" s="3"/>
      <c r="F8" s="3"/>
      <c r="G8" s="3"/>
      <c r="H8" s="3"/>
      <c r="I8" s="3"/>
      <c r="J8" s="26"/>
    </row>
    <row r="9" spans="3:10" x14ac:dyDescent="0.2">
      <c r="C9" s="25"/>
      <c r="D9" s="3"/>
      <c r="E9" s="3"/>
      <c r="F9" s="3"/>
      <c r="G9" s="3"/>
      <c r="H9" s="3"/>
      <c r="I9" s="3"/>
      <c r="J9" s="26"/>
    </row>
    <row r="10" spans="3:10" x14ac:dyDescent="0.2">
      <c r="C10" s="25"/>
      <c r="D10" s="3"/>
      <c r="E10" s="3"/>
      <c r="F10" s="3"/>
      <c r="G10" s="3"/>
      <c r="H10" s="3"/>
      <c r="I10" s="3"/>
      <c r="J10" s="26"/>
    </row>
    <row r="11" spans="3:10" x14ac:dyDescent="0.2">
      <c r="C11" s="25"/>
      <c r="D11" s="3"/>
      <c r="E11" s="3"/>
      <c r="F11" s="3"/>
      <c r="G11" s="3"/>
      <c r="H11" s="3"/>
      <c r="I11" s="3"/>
      <c r="J11" s="26"/>
    </row>
    <row r="12" spans="3:10" x14ac:dyDescent="0.2">
      <c r="C12" s="25"/>
      <c r="D12" s="3"/>
      <c r="E12" s="3"/>
      <c r="F12" s="3"/>
      <c r="G12" s="3"/>
      <c r="H12" s="3"/>
      <c r="I12" s="3"/>
      <c r="J12" s="26"/>
    </row>
    <row r="13" spans="3:10" x14ac:dyDescent="0.2">
      <c r="C13" s="25"/>
      <c r="D13" s="3"/>
      <c r="E13" s="3"/>
      <c r="F13" s="3"/>
      <c r="G13" s="3"/>
      <c r="H13" s="3"/>
      <c r="I13" s="3"/>
      <c r="J13" s="26"/>
    </row>
    <row r="14" spans="3:10" x14ac:dyDescent="0.2">
      <c r="C14" s="25"/>
      <c r="D14" s="3"/>
      <c r="E14" s="3"/>
      <c r="F14" s="3"/>
      <c r="G14" s="3"/>
      <c r="H14" s="3"/>
      <c r="I14" s="3"/>
      <c r="J14" s="26"/>
    </row>
    <row r="15" spans="3:10" x14ac:dyDescent="0.2">
      <c r="C15" s="25"/>
      <c r="D15" s="3"/>
      <c r="E15" s="3"/>
      <c r="F15" s="3"/>
      <c r="G15" s="3"/>
      <c r="H15" s="3"/>
      <c r="I15" s="3"/>
      <c r="J15" s="26"/>
    </row>
    <row r="16" spans="3:10" x14ac:dyDescent="0.2">
      <c r="C16" s="25"/>
      <c r="D16" s="3"/>
      <c r="E16" s="3"/>
      <c r="F16" s="3"/>
      <c r="G16" s="3"/>
      <c r="H16" s="3"/>
      <c r="I16" s="3"/>
      <c r="J16" s="26"/>
    </row>
    <row r="17" spans="3:23" x14ac:dyDescent="0.2">
      <c r="C17" s="25"/>
      <c r="D17" s="3"/>
      <c r="E17" s="61" t="s">
        <v>482</v>
      </c>
      <c r="F17" s="136">
        <f ca="1">NOW()</f>
        <v>42290.377790972219</v>
      </c>
      <c r="G17" s="3"/>
      <c r="H17" s="3"/>
      <c r="I17" s="3"/>
      <c r="J17" s="26"/>
    </row>
    <row r="18" spans="3:23" x14ac:dyDescent="0.2">
      <c r="C18" s="25"/>
      <c r="D18" s="3"/>
      <c r="E18" s="61" t="s">
        <v>483</v>
      </c>
      <c r="F18" s="60">
        <f ca="1">NOW()</f>
        <v>42290.377790972219</v>
      </c>
      <c r="G18" s="3"/>
      <c r="H18" s="3"/>
      <c r="I18" s="3"/>
      <c r="J18" s="26"/>
    </row>
    <row r="19" spans="3:23" x14ac:dyDescent="0.2">
      <c r="C19" s="25"/>
      <c r="D19" s="3"/>
      <c r="E19" s="61" t="s">
        <v>841</v>
      </c>
      <c r="F19" s="135" t="s">
        <v>842</v>
      </c>
      <c r="G19" s="3"/>
      <c r="H19" s="3"/>
      <c r="I19" s="3"/>
      <c r="J19" s="26"/>
    </row>
    <row r="20" spans="3:23" x14ac:dyDescent="0.2">
      <c r="C20" s="25"/>
      <c r="D20" s="3"/>
      <c r="E20" s="61" t="s">
        <v>448</v>
      </c>
      <c r="F20" s="135" t="s">
        <v>928</v>
      </c>
      <c r="G20" s="3"/>
      <c r="H20" s="3"/>
      <c r="I20" s="3"/>
      <c r="J20" s="26"/>
    </row>
    <row r="21" spans="3:23" ht="13.5" thickBot="1" x14ac:dyDescent="0.25">
      <c r="C21" s="27"/>
      <c r="D21" s="28"/>
      <c r="E21" s="28"/>
      <c r="F21" s="28"/>
      <c r="G21" s="28"/>
      <c r="H21" s="28"/>
      <c r="I21" s="28"/>
      <c r="J21" s="29"/>
    </row>
    <row r="31" spans="3:23" x14ac:dyDescent="0.2">
      <c r="U31" s="1" t="s">
        <v>443</v>
      </c>
      <c r="V31" s="1"/>
      <c r="W31" s="1"/>
    </row>
    <row r="32" spans="3:23" x14ac:dyDescent="0.2">
      <c r="U32" s="30" t="s">
        <v>444</v>
      </c>
      <c r="V32" s="31"/>
      <c r="W32" s="103">
        <v>2010</v>
      </c>
    </row>
    <row r="33" spans="21:23" x14ac:dyDescent="0.2">
      <c r="U33" s="21" t="s">
        <v>705</v>
      </c>
      <c r="V33" s="3"/>
      <c r="W33" s="32">
        <v>2009</v>
      </c>
    </row>
    <row r="34" spans="21:23" x14ac:dyDescent="0.2">
      <c r="U34" s="21" t="s">
        <v>603</v>
      </c>
      <c r="V34" s="3"/>
      <c r="W34" s="32" t="s">
        <v>64</v>
      </c>
    </row>
    <row r="35" spans="21:23" x14ac:dyDescent="0.2">
      <c r="U35" s="21"/>
      <c r="V35" s="3"/>
      <c r="W35" s="32"/>
    </row>
    <row r="36" spans="21:23" x14ac:dyDescent="0.2">
      <c r="U36" s="21"/>
      <c r="V36" s="3"/>
      <c r="W36" s="32"/>
    </row>
    <row r="37" spans="21:23" x14ac:dyDescent="0.2">
      <c r="U37" s="21"/>
      <c r="V37" s="3"/>
      <c r="W37" s="32"/>
    </row>
    <row r="38" spans="21:23" x14ac:dyDescent="0.2">
      <c r="U38" s="24"/>
      <c r="V38" s="5"/>
      <c r="W38" s="20"/>
    </row>
  </sheetData>
  <mergeCells count="1">
    <mergeCell ref="C1:J1"/>
  </mergeCells>
  <phoneticPr fontId="0" type="noConversion"/>
  <pageMargins left="0.75" right="0.5" top="1" bottom="1" header="0.5" footer="0.5"/>
  <pageSetup scale="91"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42" r:id="rId4" name="Button 2">
              <controlPr defaultSize="0" print="0" autoFill="0" autoPict="0" macro="[0]!Print_Entire_Report">
                <anchor moveWithCells="1" sizeWithCells="1">
                  <from>
                    <xdr:col>4</xdr:col>
                    <xdr:colOff>0</xdr:colOff>
                    <xdr:row>2</xdr:row>
                    <xdr:rowOff>123825</xdr:rowOff>
                  </from>
                  <to>
                    <xdr:col>7</xdr:col>
                    <xdr:colOff>600075</xdr:colOff>
                    <xdr:row>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5" r:id="rId5" name="Button 5">
              <controlPr defaultSize="0" print="0" autoFill="0" autoPict="0" macro="[0]!Start_Entry_Process">
                <anchor moveWithCells="1" sizeWithCells="1">
                  <from>
                    <xdr:col>4</xdr:col>
                    <xdr:colOff>0</xdr:colOff>
                    <xdr:row>10</xdr:row>
                    <xdr:rowOff>28575</xdr:rowOff>
                  </from>
                  <to>
                    <xdr:col>7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6" r:id="rId6" name="Button 6">
              <controlPr defaultSize="0" print="0" autoFill="0" autoPict="0" macro="[0]!Go_To_Main_Index">
                <anchor moveWithCells="1" sizeWithCells="1">
                  <from>
                    <xdr:col>4</xdr:col>
                    <xdr:colOff>0</xdr:colOff>
                    <xdr:row>6</xdr:row>
                    <xdr:rowOff>47625</xdr:rowOff>
                  </from>
                  <to>
                    <xdr:col>7</xdr:col>
                    <xdr:colOff>600075</xdr:colOff>
                    <xdr:row>9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pageSetUpPr fitToPage="1"/>
  </sheetPr>
  <dimension ref="A1:F445"/>
  <sheetViews>
    <sheetView showGridLines="0" workbookViewId="0">
      <selection activeCell="A6" sqref="A6:E6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799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411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4753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4" r:id="rId5" name="Button 2">
              <controlPr defaultSize="0" print="0" autoFill="0" autoPict="0" macro="[0]!Print_Sheet4A1_SSS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5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95250</xdr:colOff>
                    <xdr:row>0</xdr:row>
                    <xdr:rowOff>9525</xdr:rowOff>
                  </from>
                  <to>
                    <xdr:col>5</xdr:col>
                    <xdr:colOff>133350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6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95250</xdr:colOff>
                    <xdr:row>1</xdr:row>
                    <xdr:rowOff>104775</xdr:rowOff>
                  </from>
                  <to>
                    <xdr:col>5</xdr:col>
                    <xdr:colOff>133350</xdr:colOff>
                    <xdr:row>3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"/>
  <dimension ref="A1:I99"/>
  <sheetViews>
    <sheetView showGridLines="0" zoomScaleNormal="100" workbookViewId="0">
      <selection activeCell="F20" sqref="F20:F21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18"/>
      <c r="H1" s="33" t="s">
        <v>708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419" t="s">
        <v>412</v>
      </c>
      <c r="C3" s="1419"/>
      <c r="D3" s="1419"/>
      <c r="E3" s="1419"/>
      <c r="F3" s="1419"/>
      <c r="H3" s="6"/>
    </row>
    <row r="4" spans="1:9" x14ac:dyDescent="0.2">
      <c r="B4" s="102"/>
      <c r="C4" s="102"/>
      <c r="D4" s="102"/>
      <c r="E4" s="102"/>
      <c r="F4" s="102"/>
      <c r="G4" s="102"/>
      <c r="H4" s="102"/>
      <c r="I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150" t="s">
        <v>415</v>
      </c>
      <c r="B9" s="151"/>
      <c r="C9" s="151"/>
      <c r="D9" s="151"/>
      <c r="E9" s="111">
        <f>'4B'!J20</f>
        <v>19.3688</v>
      </c>
      <c r="F9" s="54"/>
      <c r="G9" s="54"/>
      <c r="H9" s="52">
        <f>'4B'!H20</f>
        <v>1197732.5662446921</v>
      </c>
      <c r="I9" s="19"/>
    </row>
    <row r="10" spans="1:9" x14ac:dyDescent="0.2">
      <c r="A10" s="66"/>
      <c r="B10" s="67"/>
      <c r="C10" s="67"/>
      <c r="D10" s="67"/>
      <c r="E10" s="68"/>
      <c r="F10" s="68"/>
      <c r="G10" s="67"/>
      <c r="H10" s="89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89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89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89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89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89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89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89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89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89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89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89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89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89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89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89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89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89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89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89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89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89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89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89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89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89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89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89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89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89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89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89"/>
      <c r="I41" s="6"/>
    </row>
    <row r="42" spans="1:9" ht="12.95" customHeight="1" x14ac:dyDescent="0.2">
      <c r="A42" s="66"/>
      <c r="B42" s="67"/>
      <c r="C42" s="67"/>
      <c r="D42" s="67"/>
      <c r="E42" s="68"/>
      <c r="F42" s="68"/>
      <c r="G42" s="67"/>
      <c r="H42" s="89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89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89"/>
      <c r="I44" s="6"/>
    </row>
    <row r="45" spans="1:9" x14ac:dyDescent="0.2">
      <c r="A45" s="69" t="s">
        <v>456</v>
      </c>
      <c r="B45" s="67"/>
      <c r="C45" s="67"/>
      <c r="D45" s="67"/>
      <c r="E45" s="68"/>
      <c r="F45" s="68"/>
      <c r="G45" s="70" t="s">
        <v>456</v>
      </c>
      <c r="H45" s="89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0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794</v>
      </c>
      <c r="E48" s="123">
        <f>SUM(E9:E46)</f>
        <v>19.3688</v>
      </c>
      <c r="F48" s="18"/>
      <c r="G48" s="17" t="s">
        <v>682</v>
      </c>
      <c r="H48" s="86">
        <f>SUM(H9:H46)</f>
        <v>1197732.5662446921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/>
      <c r="G51" s="6"/>
      <c r="H51" s="6"/>
    </row>
    <row r="52" spans="1:8" x14ac:dyDescent="0.2">
      <c r="A52"/>
      <c r="B52"/>
      <c r="C52"/>
      <c r="D52"/>
      <c r="E52"/>
      <c r="F52"/>
      <c r="G52" s="6"/>
      <c r="H52" s="6"/>
    </row>
    <row r="53" spans="1:8" x14ac:dyDescent="0.2">
      <c r="A53"/>
      <c r="B53"/>
      <c r="C53"/>
      <c r="D53"/>
      <c r="E53"/>
      <c r="F53"/>
      <c r="G53" s="6"/>
      <c r="H53" s="6"/>
    </row>
    <row r="54" spans="1:8" x14ac:dyDescent="0.2">
      <c r="A54"/>
      <c r="B54"/>
      <c r="C54"/>
      <c r="D54"/>
      <c r="E54"/>
      <c r="F54"/>
      <c r="G54" s="6"/>
      <c r="H54" s="6"/>
    </row>
    <row r="55" spans="1:8" x14ac:dyDescent="0.2">
      <c r="A55"/>
      <c r="B55"/>
      <c r="C55"/>
      <c r="D55"/>
      <c r="E55"/>
      <c r="F55"/>
      <c r="G55" s="6"/>
      <c r="H55" s="6"/>
    </row>
    <row r="56" spans="1:8" x14ac:dyDescent="0.2">
      <c r="A56"/>
      <c r="B56"/>
      <c r="C56"/>
      <c r="D56"/>
      <c r="E56"/>
      <c r="F56"/>
      <c r="G56" s="6"/>
      <c r="H56" s="6"/>
    </row>
    <row r="57" spans="1:8" x14ac:dyDescent="0.2">
      <c r="A57"/>
      <c r="B57"/>
      <c r="C57"/>
      <c r="D57"/>
      <c r="E57"/>
      <c r="F57"/>
      <c r="G57" s="6"/>
      <c r="H57" s="6"/>
    </row>
    <row r="58" spans="1:8" x14ac:dyDescent="0.2">
      <c r="A58"/>
      <c r="B58"/>
      <c r="C58"/>
      <c r="D58"/>
      <c r="E58"/>
      <c r="F58"/>
      <c r="G58" s="6"/>
      <c r="H58" s="6"/>
    </row>
    <row r="59" spans="1:8" x14ac:dyDescent="0.2">
      <c r="A59"/>
      <c r="B59"/>
      <c r="C59"/>
      <c r="D59"/>
      <c r="E59"/>
      <c r="F59"/>
      <c r="G59" s="6"/>
      <c r="H59" s="6"/>
    </row>
    <row r="60" spans="1:8" x14ac:dyDescent="0.2">
      <c r="A60"/>
      <c r="B60"/>
      <c r="C60"/>
      <c r="D60"/>
      <c r="E60"/>
      <c r="F60"/>
      <c r="G60" s="6"/>
      <c r="H60" s="6"/>
    </row>
    <row r="61" spans="1:8" x14ac:dyDescent="0.2">
      <c r="A61"/>
      <c r="B61"/>
      <c r="C61"/>
      <c r="D61"/>
      <c r="E61"/>
      <c r="F61"/>
      <c r="G61" s="6"/>
      <c r="H61" s="6"/>
    </row>
    <row r="62" spans="1:8" x14ac:dyDescent="0.2">
      <c r="A62"/>
      <c r="B62"/>
      <c r="C62"/>
      <c r="D62"/>
      <c r="E62"/>
      <c r="F62"/>
      <c r="G62" s="6"/>
      <c r="H62" s="6"/>
    </row>
    <row r="63" spans="1:8" x14ac:dyDescent="0.2">
      <c r="A63"/>
      <c r="B63"/>
      <c r="C63"/>
      <c r="D63"/>
      <c r="E63"/>
      <c r="F63"/>
      <c r="G63" s="6"/>
      <c r="H63" s="6"/>
    </row>
    <row r="64" spans="1:8" x14ac:dyDescent="0.2">
      <c r="A64"/>
      <c r="B64"/>
      <c r="C64"/>
      <c r="D64"/>
      <c r="E64"/>
      <c r="F64"/>
      <c r="G64" s="6"/>
      <c r="H64" s="6"/>
    </row>
    <row r="65" spans="1:8" x14ac:dyDescent="0.2">
      <c r="A65"/>
      <c r="B65"/>
      <c r="C65"/>
      <c r="D65"/>
      <c r="E65"/>
      <c r="F65"/>
      <c r="G65" s="6"/>
      <c r="H65" s="6"/>
    </row>
    <row r="66" spans="1:8" x14ac:dyDescent="0.2">
      <c r="A66"/>
      <c r="B66"/>
      <c r="C66"/>
      <c r="D66"/>
      <c r="E66"/>
      <c r="F66"/>
      <c r="G66" s="6"/>
      <c r="H66" s="6"/>
    </row>
    <row r="67" spans="1:8" x14ac:dyDescent="0.2">
      <c r="A67"/>
      <c r="B67"/>
      <c r="C67"/>
      <c r="D67"/>
      <c r="E67"/>
      <c r="F67"/>
      <c r="G67" s="6"/>
      <c r="H67" s="6"/>
    </row>
    <row r="68" spans="1:8" x14ac:dyDescent="0.2">
      <c r="A68"/>
      <c r="B68"/>
      <c r="C68"/>
      <c r="D68"/>
      <c r="E68"/>
      <c r="F68"/>
      <c r="G68" s="6"/>
      <c r="H68" s="6"/>
    </row>
    <row r="69" spans="1:8" x14ac:dyDescent="0.2">
      <c r="A69"/>
      <c r="B69"/>
      <c r="C69"/>
      <c r="D69"/>
      <c r="E69"/>
      <c r="F69"/>
      <c r="G69" s="6"/>
      <c r="H69" s="6"/>
    </row>
    <row r="70" spans="1:8" x14ac:dyDescent="0.2">
      <c r="A70"/>
      <c r="B70"/>
      <c r="C70"/>
      <c r="D70"/>
      <c r="E70"/>
      <c r="F70"/>
      <c r="G70" s="6"/>
      <c r="H70" s="6"/>
    </row>
    <row r="71" spans="1:8" x14ac:dyDescent="0.2">
      <c r="A71"/>
      <c r="B71"/>
      <c r="C71"/>
      <c r="D71"/>
      <c r="E71"/>
      <c r="F71"/>
      <c r="G71" s="6"/>
      <c r="H71" s="6"/>
    </row>
    <row r="72" spans="1:8" x14ac:dyDescent="0.2">
      <c r="A72"/>
      <c r="B72"/>
      <c r="C72"/>
      <c r="D72"/>
      <c r="E72"/>
      <c r="F72"/>
      <c r="G72" s="6"/>
      <c r="H72" s="6"/>
    </row>
    <row r="73" spans="1:8" x14ac:dyDescent="0.2">
      <c r="A73"/>
      <c r="B73"/>
      <c r="C73"/>
      <c r="D73"/>
      <c r="E73"/>
      <c r="F73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2"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9525</xdr:rowOff>
                  </from>
                  <to>
                    <xdr:col>0</xdr:col>
                    <xdr:colOff>1085850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5" name="Button 3">
              <controlPr defaultSize="0" print="0" autoFill="0" autoPict="0" macro="[0]!Print_Sheet4A_IMS">
                <anchor moveWithCells="1" sizeWithCells="1">
                  <from>
                    <xdr:col>0</xdr:col>
                    <xdr:colOff>9525</xdr:colOff>
                    <xdr:row>1</xdr:row>
                    <xdr:rowOff>104775</xdr:rowOff>
                  </from>
                  <to>
                    <xdr:col>0</xdr:col>
                    <xdr:colOff>1085850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352425</xdr:colOff>
                    <xdr:row>0</xdr:row>
                    <xdr:rowOff>0</xdr:rowOff>
                  </from>
                  <to>
                    <xdr:col>8</xdr:col>
                    <xdr:colOff>9525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352425</xdr:colOff>
                    <xdr:row>1</xdr:row>
                    <xdr:rowOff>104775</xdr:rowOff>
                  </from>
                  <to>
                    <xdr:col>8</xdr:col>
                    <xdr:colOff>9525</xdr:colOff>
                    <xdr:row>2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>
    <pageSetUpPr fitToPage="1"/>
  </sheetPr>
  <dimension ref="A1:F445"/>
  <sheetViews>
    <sheetView showGridLines="0" workbookViewId="0">
      <selection activeCell="A6" sqref="A6:E6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801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412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5777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78" r:id="rId5" name="Button 2">
              <controlPr defaultSize="0" print="0" autoFill="0" autoPict="0" macro="[0]!Print_Sheet4A1_IMS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79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95250</xdr:colOff>
                    <xdr:row>0</xdr:row>
                    <xdr:rowOff>9525</xdr:rowOff>
                  </from>
                  <to>
                    <xdr:col>5</xdr:col>
                    <xdr:colOff>133350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80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95250</xdr:colOff>
                    <xdr:row>1</xdr:row>
                    <xdr:rowOff>123825</xdr:rowOff>
                  </from>
                  <to>
                    <xdr:col>5</xdr:col>
                    <xdr:colOff>133350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"/>
  <dimension ref="A1:I99"/>
  <sheetViews>
    <sheetView showGridLines="0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18"/>
      <c r="H1" s="33" t="s">
        <v>709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419" t="s">
        <v>413</v>
      </c>
      <c r="C3" s="1419"/>
      <c r="D3" s="1419"/>
      <c r="E3" s="1419"/>
      <c r="F3" s="1419"/>
      <c r="H3" s="6"/>
    </row>
    <row r="4" spans="1:9" x14ac:dyDescent="0.2">
      <c r="B4" s="102"/>
      <c r="C4" s="102"/>
      <c r="D4" s="102"/>
      <c r="E4" s="102"/>
      <c r="F4" s="102"/>
      <c r="G4" s="102"/>
      <c r="H4" s="102"/>
      <c r="I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153" t="s">
        <v>414</v>
      </c>
      <c r="B9" s="154"/>
      <c r="C9" s="154"/>
      <c r="D9" s="154"/>
      <c r="E9" s="111">
        <f>'4B'!J27</f>
        <v>31.644800000000004</v>
      </c>
      <c r="F9" s="54"/>
      <c r="G9" s="54"/>
      <c r="H9" s="52">
        <f>'4B'!H27</f>
        <v>1956937.3476673847</v>
      </c>
      <c r="I9" s="19"/>
    </row>
    <row r="10" spans="1:9" x14ac:dyDescent="0.2">
      <c r="A10" s="66"/>
      <c r="B10" s="67"/>
      <c r="C10" s="67"/>
      <c r="D10" s="67"/>
      <c r="E10" s="152"/>
      <c r="F10" s="68"/>
      <c r="G10" s="67"/>
      <c r="H10" s="89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89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89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89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89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89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89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89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89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89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89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89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89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89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89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89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89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89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89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89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89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89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89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89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89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89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89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89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89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89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89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89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89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89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89"/>
      <c r="I44" s="6"/>
    </row>
    <row r="45" spans="1:9" x14ac:dyDescent="0.2">
      <c r="A45" s="69" t="s">
        <v>456</v>
      </c>
      <c r="B45" s="67"/>
      <c r="C45" s="67"/>
      <c r="D45" s="67"/>
      <c r="E45" s="68"/>
      <c r="F45" s="68"/>
      <c r="G45" s="70" t="s">
        <v>456</v>
      </c>
      <c r="H45" s="89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0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31.644800000000004</v>
      </c>
      <c r="F48" s="18"/>
      <c r="G48" s="17" t="s">
        <v>682</v>
      </c>
      <c r="H48" s="86">
        <f>SUM(H9:H46)</f>
        <v>1956937.3476673847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/>
      <c r="G51" s="6"/>
      <c r="H51" s="6"/>
    </row>
    <row r="52" spans="1:8" x14ac:dyDescent="0.2">
      <c r="A52"/>
      <c r="B52"/>
      <c r="C52"/>
      <c r="D52"/>
      <c r="E52"/>
      <c r="F52"/>
      <c r="G52" s="6"/>
      <c r="H52" s="6"/>
    </row>
    <row r="53" spans="1:8" x14ac:dyDescent="0.2">
      <c r="A53"/>
      <c r="B53"/>
      <c r="C53"/>
      <c r="D53"/>
      <c r="E53"/>
      <c r="F53"/>
      <c r="G53" s="6"/>
      <c r="H53" s="6"/>
    </row>
    <row r="54" spans="1:8" x14ac:dyDescent="0.2">
      <c r="A54"/>
      <c r="B54"/>
      <c r="C54"/>
      <c r="D54"/>
      <c r="E54"/>
      <c r="F54"/>
      <c r="G54" s="6"/>
      <c r="H54" s="6"/>
    </row>
    <row r="55" spans="1:8" x14ac:dyDescent="0.2">
      <c r="A55"/>
      <c r="B55"/>
      <c r="C55"/>
      <c r="D55"/>
      <c r="E55"/>
      <c r="F55"/>
      <c r="G55" s="6"/>
      <c r="H55" s="6"/>
    </row>
    <row r="56" spans="1:8" x14ac:dyDescent="0.2">
      <c r="A56"/>
      <c r="B56"/>
      <c r="C56"/>
      <c r="D56"/>
      <c r="E56"/>
      <c r="F56"/>
      <c r="G56" s="6"/>
      <c r="H56" s="6"/>
    </row>
    <row r="57" spans="1:8" x14ac:dyDescent="0.2">
      <c r="A57"/>
      <c r="B57"/>
      <c r="C57"/>
      <c r="D57"/>
      <c r="E57"/>
      <c r="F57"/>
      <c r="G57" s="6"/>
      <c r="H57" s="6"/>
    </row>
    <row r="58" spans="1:8" x14ac:dyDescent="0.2">
      <c r="A58"/>
      <c r="B58"/>
      <c r="C58"/>
      <c r="D58"/>
      <c r="E58"/>
      <c r="F58"/>
      <c r="G58" s="6"/>
      <c r="H58" s="6"/>
    </row>
    <row r="59" spans="1:8" x14ac:dyDescent="0.2">
      <c r="A59"/>
      <c r="B59"/>
      <c r="C59"/>
      <c r="D59"/>
      <c r="E59"/>
      <c r="F59"/>
      <c r="G59" s="6"/>
      <c r="H59" s="6"/>
    </row>
    <row r="60" spans="1:8" x14ac:dyDescent="0.2">
      <c r="A60"/>
      <c r="B60"/>
      <c r="C60"/>
      <c r="D60"/>
      <c r="E60"/>
      <c r="F60"/>
      <c r="G60" s="6"/>
      <c r="H60" s="6"/>
    </row>
    <row r="61" spans="1:8" x14ac:dyDescent="0.2">
      <c r="A61"/>
      <c r="B61"/>
      <c r="C61"/>
      <c r="D61"/>
      <c r="E61"/>
      <c r="F61"/>
      <c r="G61" s="6"/>
      <c r="H61" s="6"/>
    </row>
    <row r="62" spans="1:8" x14ac:dyDescent="0.2">
      <c r="A62"/>
      <c r="B62"/>
      <c r="C62"/>
      <c r="D62"/>
      <c r="E62"/>
      <c r="F62"/>
      <c r="G62" s="6"/>
      <c r="H62" s="6"/>
    </row>
    <row r="63" spans="1:8" x14ac:dyDescent="0.2">
      <c r="A63"/>
      <c r="B63"/>
      <c r="C63"/>
      <c r="D63"/>
      <c r="E63"/>
      <c r="F63"/>
      <c r="G63" s="6"/>
      <c r="H63" s="6"/>
    </row>
    <row r="64" spans="1:8" x14ac:dyDescent="0.2">
      <c r="A64"/>
      <c r="B64"/>
      <c r="C64"/>
      <c r="D64"/>
      <c r="E64"/>
      <c r="F64"/>
      <c r="G64" s="6"/>
      <c r="H64" s="6"/>
    </row>
    <row r="65" spans="1:8" x14ac:dyDescent="0.2">
      <c r="A65"/>
      <c r="B65"/>
      <c r="C65"/>
      <c r="D65"/>
      <c r="E65"/>
      <c r="F65"/>
      <c r="G65" s="6"/>
      <c r="H65" s="6"/>
    </row>
    <row r="66" spans="1:8" x14ac:dyDescent="0.2">
      <c r="A66"/>
      <c r="B66"/>
      <c r="C66"/>
      <c r="D66"/>
      <c r="E66"/>
      <c r="F66"/>
      <c r="G66" s="6"/>
      <c r="H66" s="6"/>
    </row>
    <row r="67" spans="1:8" x14ac:dyDescent="0.2">
      <c r="A67"/>
      <c r="B67"/>
      <c r="C67"/>
      <c r="D67"/>
      <c r="E67"/>
      <c r="F67"/>
      <c r="G67" s="6"/>
      <c r="H67" s="6"/>
    </row>
    <row r="68" spans="1:8" x14ac:dyDescent="0.2">
      <c r="A68"/>
      <c r="B68"/>
      <c r="C68"/>
      <c r="D68"/>
      <c r="E68"/>
      <c r="F68"/>
      <c r="G68" s="6"/>
      <c r="H68" s="6"/>
    </row>
    <row r="69" spans="1:8" x14ac:dyDescent="0.2">
      <c r="A69"/>
      <c r="B69"/>
      <c r="C69"/>
      <c r="D69"/>
      <c r="E69"/>
      <c r="F69"/>
      <c r="G69" s="6"/>
      <c r="H69" s="6"/>
    </row>
    <row r="70" spans="1:8" x14ac:dyDescent="0.2">
      <c r="A70"/>
      <c r="B70"/>
      <c r="C70"/>
      <c r="D70"/>
      <c r="E70"/>
      <c r="F70"/>
      <c r="G70" s="6"/>
      <c r="H70" s="6"/>
    </row>
    <row r="71" spans="1:8" x14ac:dyDescent="0.2">
      <c r="A71"/>
      <c r="B71"/>
      <c r="C71"/>
      <c r="D71"/>
      <c r="E71"/>
      <c r="F71"/>
      <c r="G71" s="6"/>
      <c r="H71" s="6"/>
    </row>
    <row r="72" spans="1:8" x14ac:dyDescent="0.2">
      <c r="A72" s="6"/>
      <c r="B72" s="6"/>
      <c r="C72" s="6"/>
      <c r="D72" s="6"/>
      <c r="E72" s="6"/>
      <c r="F72" s="6"/>
      <c r="G72" s="6"/>
      <c r="H72" s="6"/>
    </row>
    <row r="73" spans="1:8" x14ac:dyDescent="0.2">
      <c r="A73" s="6"/>
      <c r="B73" s="6"/>
      <c r="C73" s="6"/>
      <c r="D73" s="6"/>
      <c r="E73" s="6"/>
      <c r="F73" s="6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2"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4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0</xdr:col>
                    <xdr:colOff>1085850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5" name="Button 3">
              <controlPr defaultSize="0" print="0" autoFill="0" autoPict="0" macro="[0]!Print_Sheet4A_FPS">
                <anchor moveWithCells="1" sizeWithCells="1">
                  <from>
                    <xdr:col>0</xdr:col>
                    <xdr:colOff>0</xdr:colOff>
                    <xdr:row>1</xdr:row>
                    <xdr:rowOff>104775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352425</xdr:colOff>
                    <xdr:row>0</xdr:row>
                    <xdr:rowOff>0</xdr:rowOff>
                  </from>
                  <to>
                    <xdr:col>8</xdr:col>
                    <xdr:colOff>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352425</xdr:colOff>
                    <xdr:row>1</xdr:row>
                    <xdr:rowOff>85725</xdr:rowOff>
                  </from>
                  <to>
                    <xdr:col>7</xdr:col>
                    <xdr:colOff>809625</xdr:colOff>
                    <xdr:row>2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>
    <pageSetUpPr fitToPage="1"/>
  </sheetPr>
  <dimension ref="A1:F445"/>
  <sheetViews>
    <sheetView showGridLines="0" workbookViewId="0">
      <selection activeCell="A5" sqref="A5:E5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802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413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6801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02" r:id="rId5" name="Button 2">
              <controlPr defaultSize="0" print="0" autoFill="0" autoPict="0" macro="[0]!Print_Sheet4A1_FPS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03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95250</xdr:colOff>
                    <xdr:row>0</xdr:row>
                    <xdr:rowOff>9525</xdr:rowOff>
                  </from>
                  <to>
                    <xdr:col>5</xdr:col>
                    <xdr:colOff>133350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04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104775</xdr:colOff>
                    <xdr:row>1</xdr:row>
                    <xdr:rowOff>104775</xdr:rowOff>
                  </from>
                  <to>
                    <xdr:col>5</xdr:col>
                    <xdr:colOff>133350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2"/>
  <dimension ref="A1:I99"/>
  <sheetViews>
    <sheetView showGridLines="0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18"/>
      <c r="H1" s="33" t="s">
        <v>607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1129</v>
      </c>
      <c r="C3" s="1359"/>
      <c r="D3" s="1359"/>
      <c r="E3" s="1359"/>
      <c r="F3" s="1359"/>
      <c r="H3" s="6"/>
    </row>
    <row r="4" spans="1:9" x14ac:dyDescent="0.2">
      <c r="B4" s="102"/>
      <c r="C4" s="102"/>
      <c r="D4" s="102"/>
      <c r="E4" s="102"/>
      <c r="F4" s="102"/>
      <c r="G4" s="102"/>
      <c r="H4" s="102"/>
      <c r="I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100" t="s">
        <v>417</v>
      </c>
      <c r="B9" s="53"/>
      <c r="C9" s="54"/>
      <c r="D9" s="54"/>
      <c r="E9" s="111">
        <f>'4B'!J21</f>
        <v>162.83431999999999</v>
      </c>
      <c r="F9" s="54"/>
      <c r="G9" s="54"/>
      <c r="H9" s="52">
        <f>'4B'!H21</f>
        <v>10069803.298471222</v>
      </c>
      <c r="I9" s="19"/>
    </row>
    <row r="10" spans="1:9" x14ac:dyDescent="0.2">
      <c r="A10" s="100" t="s">
        <v>418</v>
      </c>
      <c r="B10" s="48"/>
      <c r="C10" s="48"/>
      <c r="D10" s="47"/>
      <c r="E10" s="110">
        <f>'4C'!J21</f>
        <v>0</v>
      </c>
      <c r="F10" s="49"/>
      <c r="G10" s="48"/>
      <c r="H10" s="91">
        <f>'4C'!H21</f>
        <v>0</v>
      </c>
      <c r="I10" s="6"/>
    </row>
    <row r="11" spans="1:9" x14ac:dyDescent="0.2">
      <c r="A11" s="75"/>
      <c r="B11" s="76"/>
      <c r="C11" s="76"/>
      <c r="D11" s="76"/>
      <c r="E11" s="77"/>
      <c r="F11" s="77"/>
      <c r="G11" s="76"/>
      <c r="H11" s="92"/>
      <c r="I11" s="6"/>
    </row>
    <row r="12" spans="1:9" x14ac:dyDescent="0.2">
      <c r="A12" s="75"/>
      <c r="B12" s="76"/>
      <c r="C12" s="76"/>
      <c r="D12" s="76"/>
      <c r="E12" s="77"/>
      <c r="F12" s="77"/>
      <c r="G12" s="76"/>
      <c r="H12" s="92"/>
      <c r="I12" s="6"/>
    </row>
    <row r="13" spans="1:9" x14ac:dyDescent="0.2">
      <c r="A13" s="75"/>
      <c r="B13" s="76"/>
      <c r="C13" s="76"/>
      <c r="D13" s="76"/>
      <c r="E13" s="77"/>
      <c r="F13" s="77"/>
      <c r="G13" s="76"/>
      <c r="H13" s="92"/>
      <c r="I13" s="6"/>
    </row>
    <row r="14" spans="1:9" x14ac:dyDescent="0.2">
      <c r="A14" s="75"/>
      <c r="B14" s="76"/>
      <c r="C14" s="76"/>
      <c r="D14" s="76"/>
      <c r="E14" s="77"/>
      <c r="F14" s="77"/>
      <c r="G14" s="76"/>
      <c r="H14" s="92"/>
      <c r="I14" s="6"/>
    </row>
    <row r="15" spans="1:9" x14ac:dyDescent="0.2">
      <c r="A15" s="75"/>
      <c r="B15" s="76"/>
      <c r="C15" s="76"/>
      <c r="D15" s="76"/>
      <c r="E15" s="77"/>
      <c r="F15" s="77"/>
      <c r="G15" s="76"/>
      <c r="H15" s="92"/>
      <c r="I15" s="6"/>
    </row>
    <row r="16" spans="1:9" x14ac:dyDescent="0.2">
      <c r="A16" s="75"/>
      <c r="B16" s="76"/>
      <c r="C16" s="76"/>
      <c r="D16" s="76"/>
      <c r="E16" s="77"/>
      <c r="F16" s="77"/>
      <c r="G16" s="76"/>
      <c r="H16" s="92"/>
      <c r="I16" s="6"/>
    </row>
    <row r="17" spans="1:9" x14ac:dyDescent="0.2">
      <c r="A17" s="75"/>
      <c r="B17" s="76"/>
      <c r="C17" s="76"/>
      <c r="D17" s="76"/>
      <c r="E17" s="77"/>
      <c r="F17" s="77"/>
      <c r="G17" s="76"/>
      <c r="H17" s="92"/>
      <c r="I17" s="6"/>
    </row>
    <row r="18" spans="1:9" x14ac:dyDescent="0.2">
      <c r="A18" s="75"/>
      <c r="B18" s="76"/>
      <c r="C18" s="76"/>
      <c r="D18" s="76"/>
      <c r="E18" s="77"/>
      <c r="F18" s="77"/>
      <c r="G18" s="76"/>
      <c r="H18" s="92"/>
      <c r="I18" s="6"/>
    </row>
    <row r="19" spans="1:9" x14ac:dyDescent="0.2">
      <c r="A19" s="75"/>
      <c r="B19" s="76"/>
      <c r="C19" s="76"/>
      <c r="D19" s="76"/>
      <c r="E19" s="77"/>
      <c r="F19" s="77"/>
      <c r="G19" s="76"/>
      <c r="H19" s="92"/>
      <c r="I19" s="6"/>
    </row>
    <row r="20" spans="1:9" x14ac:dyDescent="0.2">
      <c r="A20" s="75"/>
      <c r="B20" s="76"/>
      <c r="C20" s="76"/>
      <c r="D20" s="76"/>
      <c r="E20" s="77"/>
      <c r="F20" s="77"/>
      <c r="G20" s="76"/>
      <c r="H20" s="92"/>
      <c r="I20" s="6"/>
    </row>
    <row r="21" spans="1:9" x14ac:dyDescent="0.2">
      <c r="A21" s="75"/>
      <c r="B21" s="76"/>
      <c r="C21" s="76"/>
      <c r="D21" s="76"/>
      <c r="E21" s="77"/>
      <c r="F21" s="77"/>
      <c r="G21" s="76"/>
      <c r="H21" s="92"/>
      <c r="I21" s="6"/>
    </row>
    <row r="22" spans="1:9" x14ac:dyDescent="0.2">
      <c r="A22" s="75"/>
      <c r="B22" s="76"/>
      <c r="C22" s="76"/>
      <c r="D22" s="76"/>
      <c r="E22" s="77"/>
      <c r="F22" s="77"/>
      <c r="G22" s="76"/>
      <c r="H22" s="92"/>
      <c r="I22" s="6"/>
    </row>
    <row r="23" spans="1:9" x14ac:dyDescent="0.2">
      <c r="A23" s="75"/>
      <c r="B23" s="76"/>
      <c r="C23" s="76"/>
      <c r="D23" s="76"/>
      <c r="E23" s="77"/>
      <c r="F23" s="77"/>
      <c r="G23" s="76"/>
      <c r="H23" s="92"/>
      <c r="I23" s="6"/>
    </row>
    <row r="24" spans="1:9" x14ac:dyDescent="0.2">
      <c r="A24" s="75"/>
      <c r="B24" s="76"/>
      <c r="C24" s="76"/>
      <c r="D24" s="76"/>
      <c r="E24" s="77"/>
      <c r="F24" s="77"/>
      <c r="G24" s="76"/>
      <c r="H24" s="92"/>
      <c r="I24" s="6"/>
    </row>
    <row r="25" spans="1:9" x14ac:dyDescent="0.2">
      <c r="A25" s="75"/>
      <c r="B25" s="76"/>
      <c r="C25" s="76"/>
      <c r="D25" s="76"/>
      <c r="E25" s="77"/>
      <c r="F25" s="77"/>
      <c r="G25" s="76"/>
      <c r="H25" s="92"/>
      <c r="I25" s="6"/>
    </row>
    <row r="26" spans="1:9" x14ac:dyDescent="0.2">
      <c r="A26" s="75"/>
      <c r="B26" s="76"/>
      <c r="C26" s="76"/>
      <c r="D26" s="76"/>
      <c r="E26" s="77"/>
      <c r="F26" s="77"/>
      <c r="G26" s="76"/>
      <c r="H26" s="92"/>
      <c r="I26" s="6"/>
    </row>
    <row r="27" spans="1:9" x14ac:dyDescent="0.2">
      <c r="A27" s="75"/>
      <c r="B27" s="76"/>
      <c r="C27" s="76"/>
      <c r="D27" s="76"/>
      <c r="E27" s="77"/>
      <c r="F27" s="77"/>
      <c r="G27" s="76"/>
      <c r="H27" s="92"/>
      <c r="I27" s="6"/>
    </row>
    <row r="28" spans="1:9" x14ac:dyDescent="0.2">
      <c r="A28" s="75"/>
      <c r="B28" s="76"/>
      <c r="C28" s="76"/>
      <c r="D28" s="76"/>
      <c r="E28" s="77"/>
      <c r="F28" s="77"/>
      <c r="G28" s="76"/>
      <c r="H28" s="92"/>
      <c r="I28" s="6"/>
    </row>
    <row r="29" spans="1:9" x14ac:dyDescent="0.2">
      <c r="A29" s="75"/>
      <c r="B29" s="76"/>
      <c r="C29" s="76"/>
      <c r="D29" s="76"/>
      <c r="E29" s="77"/>
      <c r="F29" s="77"/>
      <c r="G29" s="76"/>
      <c r="H29" s="92"/>
      <c r="I29" s="6"/>
    </row>
    <row r="30" spans="1:9" x14ac:dyDescent="0.2">
      <c r="A30" s="75"/>
      <c r="B30" s="76"/>
      <c r="C30" s="76"/>
      <c r="D30" s="76"/>
      <c r="E30" s="77"/>
      <c r="F30" s="77"/>
      <c r="G30" s="76"/>
      <c r="H30" s="92"/>
      <c r="I30" s="6"/>
    </row>
    <row r="31" spans="1:9" x14ac:dyDescent="0.2">
      <c r="A31" s="75"/>
      <c r="B31" s="76"/>
      <c r="C31" s="76"/>
      <c r="D31" s="76"/>
      <c r="E31" s="77"/>
      <c r="F31" s="77"/>
      <c r="G31" s="76"/>
      <c r="H31" s="92"/>
      <c r="I31" s="6"/>
    </row>
    <row r="32" spans="1:9" x14ac:dyDescent="0.2">
      <c r="A32" s="75"/>
      <c r="B32" s="76"/>
      <c r="C32" s="76"/>
      <c r="D32" s="76"/>
      <c r="E32" s="77"/>
      <c r="F32" s="77"/>
      <c r="G32" s="76"/>
      <c r="H32" s="92"/>
      <c r="I32" s="6"/>
    </row>
    <row r="33" spans="1:9" x14ac:dyDescent="0.2">
      <c r="A33" s="75"/>
      <c r="B33" s="76"/>
      <c r="C33" s="76"/>
      <c r="D33" s="76"/>
      <c r="E33" s="77"/>
      <c r="F33" s="77"/>
      <c r="G33" s="76"/>
      <c r="H33" s="92"/>
      <c r="I33" s="6"/>
    </row>
    <row r="34" spans="1:9" x14ac:dyDescent="0.2">
      <c r="A34" s="75"/>
      <c r="B34" s="76"/>
      <c r="C34" s="76"/>
      <c r="D34" s="76"/>
      <c r="E34" s="77"/>
      <c r="F34" s="77"/>
      <c r="G34" s="76"/>
      <c r="H34" s="92"/>
      <c r="I34" s="6"/>
    </row>
    <row r="35" spans="1:9" x14ac:dyDescent="0.2">
      <c r="A35" s="75"/>
      <c r="B35" s="76"/>
      <c r="C35" s="76"/>
      <c r="D35" s="76"/>
      <c r="E35" s="77"/>
      <c r="F35" s="77"/>
      <c r="G35" s="76"/>
      <c r="H35" s="92"/>
      <c r="I35" s="6"/>
    </row>
    <row r="36" spans="1:9" x14ac:dyDescent="0.2">
      <c r="A36" s="75"/>
      <c r="B36" s="76"/>
      <c r="C36" s="76"/>
      <c r="D36" s="76"/>
      <c r="E36" s="77"/>
      <c r="F36" s="77"/>
      <c r="G36" s="76"/>
      <c r="H36" s="92"/>
      <c r="I36" s="6"/>
    </row>
    <row r="37" spans="1:9" x14ac:dyDescent="0.2">
      <c r="A37" s="75"/>
      <c r="B37" s="76"/>
      <c r="C37" s="76"/>
      <c r="D37" s="76"/>
      <c r="E37" s="77"/>
      <c r="F37" s="77"/>
      <c r="G37" s="76"/>
      <c r="H37" s="92"/>
      <c r="I37" s="6"/>
    </row>
    <row r="38" spans="1:9" x14ac:dyDescent="0.2">
      <c r="A38" s="75"/>
      <c r="B38" s="76"/>
      <c r="C38" s="76"/>
      <c r="D38" s="76"/>
      <c r="E38" s="77"/>
      <c r="F38" s="77"/>
      <c r="G38" s="76"/>
      <c r="H38" s="92"/>
      <c r="I38" s="6"/>
    </row>
    <row r="39" spans="1:9" x14ac:dyDescent="0.2">
      <c r="A39" s="75"/>
      <c r="B39" s="76"/>
      <c r="C39" s="76"/>
      <c r="D39" s="76"/>
      <c r="E39" s="77"/>
      <c r="F39" s="77"/>
      <c r="G39" s="76"/>
      <c r="H39" s="92"/>
      <c r="I39" s="6"/>
    </row>
    <row r="40" spans="1:9" x14ac:dyDescent="0.2">
      <c r="A40" s="75"/>
      <c r="B40" s="76"/>
      <c r="C40" s="76"/>
      <c r="D40" s="76"/>
      <c r="E40" s="77"/>
      <c r="F40" s="77"/>
      <c r="G40" s="76"/>
      <c r="H40" s="92"/>
      <c r="I40" s="6"/>
    </row>
    <row r="41" spans="1:9" x14ac:dyDescent="0.2">
      <c r="A41" s="75"/>
      <c r="B41" s="76"/>
      <c r="C41" s="76"/>
      <c r="D41" s="76"/>
      <c r="E41" s="77"/>
      <c r="F41" s="77"/>
      <c r="G41" s="76"/>
      <c r="H41" s="92"/>
      <c r="I41" s="6"/>
    </row>
    <row r="42" spans="1:9" x14ac:dyDescent="0.2">
      <c r="A42" s="75"/>
      <c r="B42" s="76"/>
      <c r="C42" s="76"/>
      <c r="D42" s="76"/>
      <c r="E42" s="77"/>
      <c r="F42" s="77"/>
      <c r="G42" s="76"/>
      <c r="H42" s="92"/>
      <c r="I42" s="6"/>
    </row>
    <row r="43" spans="1:9" x14ac:dyDescent="0.2">
      <c r="A43" s="75"/>
      <c r="B43" s="76"/>
      <c r="C43" s="76"/>
      <c r="D43" s="76"/>
      <c r="E43" s="77"/>
      <c r="F43" s="77"/>
      <c r="G43" s="76"/>
      <c r="H43" s="92"/>
      <c r="I43" s="6"/>
    </row>
    <row r="44" spans="1:9" x14ac:dyDescent="0.2">
      <c r="A44" s="75"/>
      <c r="B44" s="76"/>
      <c r="C44" s="76"/>
      <c r="D44" s="76"/>
      <c r="E44" s="77"/>
      <c r="F44" s="77"/>
      <c r="G44" s="76"/>
      <c r="H44" s="92"/>
      <c r="I44" s="6"/>
    </row>
    <row r="45" spans="1:9" x14ac:dyDescent="0.2">
      <c r="A45" s="78" t="s">
        <v>456</v>
      </c>
      <c r="B45" s="76"/>
      <c r="C45" s="76"/>
      <c r="D45" s="76"/>
      <c r="E45" s="77"/>
      <c r="F45" s="77"/>
      <c r="G45" s="79" t="s">
        <v>456</v>
      </c>
      <c r="H45" s="92"/>
      <c r="I45" s="6"/>
    </row>
    <row r="46" spans="1:9" x14ac:dyDescent="0.2">
      <c r="A46" s="80"/>
      <c r="B46" s="81"/>
      <c r="C46" s="81"/>
      <c r="D46" s="81"/>
      <c r="E46" s="160"/>
      <c r="F46" s="82"/>
      <c r="G46" s="83"/>
      <c r="H46" s="93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162.83431999999999</v>
      </c>
      <c r="F48" s="18"/>
      <c r="G48" s="17" t="s">
        <v>682</v>
      </c>
      <c r="H48" s="86">
        <f>SUM(H9:H46)</f>
        <v>10069803.298471222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/>
      <c r="G51" s="6"/>
      <c r="H51" s="6"/>
    </row>
    <row r="52" spans="1:8" x14ac:dyDescent="0.2">
      <c r="A52"/>
      <c r="B52"/>
      <c r="C52"/>
      <c r="D52"/>
      <c r="E52"/>
      <c r="F52"/>
      <c r="G52" s="6"/>
      <c r="H52" s="6"/>
    </row>
    <row r="53" spans="1:8" x14ac:dyDescent="0.2">
      <c r="A53"/>
      <c r="B53"/>
      <c r="C53"/>
      <c r="D53"/>
      <c r="E53"/>
      <c r="F53"/>
      <c r="G53" s="6"/>
      <c r="H53" s="6"/>
    </row>
    <row r="54" spans="1:8" x14ac:dyDescent="0.2">
      <c r="A54"/>
      <c r="B54"/>
      <c r="C54"/>
      <c r="D54"/>
      <c r="E54"/>
      <c r="F54"/>
      <c r="G54" s="6"/>
      <c r="H54" s="6"/>
    </row>
    <row r="55" spans="1:8" x14ac:dyDescent="0.2">
      <c r="A55"/>
      <c r="B55"/>
      <c r="C55"/>
      <c r="D55"/>
      <c r="E55"/>
      <c r="F55"/>
      <c r="G55" s="6"/>
      <c r="H55" s="6"/>
    </row>
    <row r="56" spans="1:8" x14ac:dyDescent="0.2">
      <c r="A56"/>
      <c r="B56"/>
      <c r="C56"/>
      <c r="D56"/>
      <c r="E56"/>
      <c r="F56"/>
      <c r="G56" s="6"/>
      <c r="H56" s="6"/>
    </row>
    <row r="57" spans="1:8" x14ac:dyDescent="0.2">
      <c r="A57"/>
      <c r="B57"/>
      <c r="C57"/>
      <c r="D57"/>
      <c r="E57"/>
      <c r="F57"/>
      <c r="G57" s="6"/>
      <c r="H57" s="6"/>
    </row>
    <row r="58" spans="1:8" x14ac:dyDescent="0.2">
      <c r="A58"/>
      <c r="B58"/>
      <c r="C58"/>
      <c r="D58"/>
      <c r="E58"/>
      <c r="F58"/>
      <c r="G58" s="6"/>
      <c r="H58" s="6"/>
    </row>
    <row r="59" spans="1:8" x14ac:dyDescent="0.2">
      <c r="A59"/>
      <c r="B59"/>
      <c r="C59"/>
      <c r="D59"/>
      <c r="E59"/>
      <c r="F59"/>
      <c r="G59" s="6"/>
      <c r="H59" s="6"/>
    </row>
    <row r="60" spans="1:8" x14ac:dyDescent="0.2">
      <c r="A60"/>
      <c r="B60"/>
      <c r="C60"/>
      <c r="D60"/>
      <c r="E60"/>
      <c r="F60"/>
      <c r="G60" s="6"/>
      <c r="H60" s="6"/>
    </row>
    <row r="61" spans="1:8" x14ac:dyDescent="0.2">
      <c r="A61"/>
      <c r="B61"/>
      <c r="C61"/>
      <c r="D61"/>
      <c r="E61"/>
      <c r="F61"/>
      <c r="G61" s="6"/>
      <c r="H61" s="6"/>
    </row>
    <row r="62" spans="1:8" x14ac:dyDescent="0.2">
      <c r="A62"/>
      <c r="B62"/>
      <c r="C62"/>
      <c r="D62"/>
      <c r="E62"/>
      <c r="F62"/>
      <c r="G62" s="6"/>
      <c r="H62" s="6"/>
    </row>
    <row r="63" spans="1:8" x14ac:dyDescent="0.2">
      <c r="A63"/>
      <c r="B63"/>
      <c r="C63"/>
      <c r="D63"/>
      <c r="E63"/>
      <c r="F63"/>
      <c r="G63" s="6"/>
      <c r="H63" s="6"/>
    </row>
    <row r="64" spans="1:8" x14ac:dyDescent="0.2">
      <c r="A64"/>
      <c r="B64"/>
      <c r="C64"/>
      <c r="D64"/>
      <c r="E64"/>
      <c r="F64"/>
      <c r="G64" s="6"/>
      <c r="H64" s="6"/>
    </row>
    <row r="65" spans="1:8" x14ac:dyDescent="0.2">
      <c r="A65"/>
      <c r="B65"/>
      <c r="C65"/>
      <c r="D65"/>
      <c r="E65"/>
      <c r="F65"/>
      <c r="G65" s="6"/>
      <c r="H65" s="6"/>
    </row>
    <row r="66" spans="1:8" x14ac:dyDescent="0.2">
      <c r="A66"/>
      <c r="B66"/>
      <c r="C66"/>
      <c r="D66"/>
      <c r="E66"/>
      <c r="F66"/>
      <c r="G66" s="6"/>
      <c r="H66" s="6"/>
    </row>
    <row r="67" spans="1:8" x14ac:dyDescent="0.2">
      <c r="A67"/>
      <c r="B67"/>
      <c r="C67"/>
      <c r="D67"/>
      <c r="E67"/>
      <c r="F67"/>
      <c r="G67" s="6"/>
      <c r="H67" s="6"/>
    </row>
    <row r="68" spans="1:8" x14ac:dyDescent="0.2">
      <c r="A68"/>
      <c r="B68"/>
      <c r="C68"/>
      <c r="D68"/>
      <c r="E68"/>
      <c r="F68"/>
      <c r="G68" s="6"/>
      <c r="H68" s="6"/>
    </row>
    <row r="69" spans="1:8" x14ac:dyDescent="0.2">
      <c r="A69"/>
      <c r="B69"/>
      <c r="C69"/>
      <c r="D69"/>
      <c r="E69"/>
      <c r="F69"/>
      <c r="G69" s="6"/>
      <c r="H69" s="6"/>
    </row>
    <row r="70" spans="1:8" x14ac:dyDescent="0.2">
      <c r="A70"/>
      <c r="B70"/>
      <c r="C70"/>
      <c r="D70"/>
      <c r="E70"/>
      <c r="F70"/>
      <c r="G70" s="6"/>
      <c r="H70" s="6"/>
    </row>
    <row r="71" spans="1:8" x14ac:dyDescent="0.2">
      <c r="A71"/>
      <c r="B71"/>
      <c r="C71"/>
      <c r="D71"/>
      <c r="E71"/>
      <c r="F71"/>
      <c r="G71" s="6"/>
      <c r="H71" s="6"/>
    </row>
    <row r="72" spans="1:8" x14ac:dyDescent="0.2">
      <c r="A72" s="6"/>
      <c r="B72" s="6"/>
      <c r="C72" s="6"/>
      <c r="D72" s="6"/>
      <c r="E72" s="6"/>
      <c r="F72" s="6"/>
      <c r="G72" s="6"/>
      <c r="H72" s="6"/>
    </row>
    <row r="73" spans="1:8" x14ac:dyDescent="0.2">
      <c r="A73" s="6"/>
      <c r="B73" s="6"/>
      <c r="C73" s="6"/>
      <c r="D73" s="6"/>
      <c r="E73" s="6"/>
      <c r="F73" s="6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2"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6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9525</xdr:rowOff>
                  </from>
                  <to>
                    <xdr:col>0</xdr:col>
                    <xdr:colOff>1085850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7" r:id="rId5" name="Button 3">
              <controlPr defaultSize="0" print="0" autoFill="0" autoPict="0" macro="[0]!Print_Sheet_4AFSP">
                <anchor moveWithCells="1" sizeWithCells="1">
                  <from>
                    <xdr:col>0</xdr:col>
                    <xdr:colOff>9525</xdr:colOff>
                    <xdr:row>1</xdr:row>
                    <xdr:rowOff>85725</xdr:rowOff>
                  </from>
                  <to>
                    <xdr:col>0</xdr:col>
                    <xdr:colOff>1085850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8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352425</xdr:colOff>
                    <xdr:row>0</xdr:row>
                    <xdr:rowOff>0</xdr:rowOff>
                  </from>
                  <to>
                    <xdr:col>8</xdr:col>
                    <xdr:colOff>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9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352425</xdr:colOff>
                    <xdr:row>1</xdr:row>
                    <xdr:rowOff>85725</xdr:rowOff>
                  </from>
                  <to>
                    <xdr:col>7</xdr:col>
                    <xdr:colOff>809625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>
    <pageSetUpPr fitToPage="1"/>
  </sheetPr>
  <dimension ref="A1:F445"/>
  <sheetViews>
    <sheetView showGridLines="0" workbookViewId="0">
      <selection activeCell="A6" sqref="A6:E6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803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1129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7825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6" r:id="rId5" name="Button 2">
              <controlPr defaultSize="0" print="0" autoFill="0" autoPict="0" macro="[0]!Print_Sheet4A1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7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76200</xdr:colOff>
                    <xdr:row>0</xdr:row>
                    <xdr:rowOff>0</xdr:rowOff>
                  </from>
                  <to>
                    <xdr:col>5</xdr:col>
                    <xdr:colOff>95250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8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76200</xdr:colOff>
                    <xdr:row>1</xdr:row>
                    <xdr:rowOff>95250</xdr:rowOff>
                  </from>
                  <to>
                    <xdr:col>5</xdr:col>
                    <xdr:colOff>95250</xdr:colOff>
                    <xdr:row>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"/>
  <dimension ref="A1:I99"/>
  <sheetViews>
    <sheetView showGridLines="0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18"/>
      <c r="H1" s="33" t="s">
        <v>608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715</v>
      </c>
      <c r="C3" s="1359"/>
      <c r="D3" s="1359"/>
      <c r="E3" s="1359"/>
      <c r="F3" s="1359"/>
      <c r="H3" s="6"/>
    </row>
    <row r="4" spans="1:9" x14ac:dyDescent="0.2">
      <c r="B4" s="102"/>
      <c r="C4" s="102"/>
      <c r="D4" s="102"/>
      <c r="E4" s="102"/>
      <c r="F4" s="102"/>
      <c r="G4" s="102"/>
      <c r="H4" s="102"/>
      <c r="I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66"/>
      <c r="B9" s="66"/>
      <c r="C9" s="67"/>
      <c r="D9" s="67"/>
      <c r="E9" s="68"/>
      <c r="F9" s="68"/>
      <c r="G9" s="67"/>
      <c r="H9" s="155"/>
      <c r="I9" s="19"/>
    </row>
    <row r="10" spans="1:9" x14ac:dyDescent="0.2">
      <c r="A10" s="66"/>
      <c r="B10" s="66"/>
      <c r="C10" s="67"/>
      <c r="D10" s="67"/>
      <c r="E10" s="68"/>
      <c r="F10" s="68"/>
      <c r="G10" s="67"/>
      <c r="H10" s="155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89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89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89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89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89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89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89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89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89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89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89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89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89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89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89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89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89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89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89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89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89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89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89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89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89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89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89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89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89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89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89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89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89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89"/>
      <c r="I44" s="6"/>
    </row>
    <row r="45" spans="1:9" x14ac:dyDescent="0.2">
      <c r="A45" s="69" t="s">
        <v>456</v>
      </c>
      <c r="B45" s="67"/>
      <c r="C45" s="67"/>
      <c r="D45" s="67"/>
      <c r="E45" s="68"/>
      <c r="F45" s="68"/>
      <c r="G45" s="70" t="s">
        <v>456</v>
      </c>
      <c r="H45" s="89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0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0</v>
      </c>
      <c r="F48" s="18"/>
      <c r="G48" s="17" t="s">
        <v>682</v>
      </c>
      <c r="H48" s="86">
        <f>SUM(H9:H46)</f>
        <v>0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/>
      <c r="B50"/>
      <c r="C50"/>
      <c r="D50"/>
      <c r="E50"/>
      <c r="F50"/>
      <c r="G50" s="6"/>
      <c r="H50" s="6"/>
    </row>
    <row r="51" spans="1:8" x14ac:dyDescent="0.2">
      <c r="A51"/>
      <c r="B51"/>
      <c r="C51"/>
      <c r="D51"/>
      <c r="E51"/>
      <c r="F51"/>
      <c r="G51" s="6"/>
      <c r="H51" s="6"/>
    </row>
    <row r="52" spans="1:8" x14ac:dyDescent="0.2">
      <c r="A52"/>
      <c r="B52"/>
      <c r="C52"/>
      <c r="D52"/>
      <c r="E52"/>
      <c r="F52"/>
      <c r="G52" s="6"/>
      <c r="H52" s="6"/>
    </row>
    <row r="53" spans="1:8" x14ac:dyDescent="0.2">
      <c r="A53"/>
      <c r="B53"/>
      <c r="C53"/>
      <c r="D53"/>
      <c r="E53"/>
      <c r="F53"/>
      <c r="G53" s="6"/>
      <c r="H53" s="6"/>
    </row>
    <row r="54" spans="1:8" x14ac:dyDescent="0.2">
      <c r="A54"/>
      <c r="B54"/>
      <c r="C54"/>
      <c r="D54"/>
      <c r="E54"/>
      <c r="F54"/>
      <c r="G54" s="6"/>
      <c r="H54" s="6"/>
    </row>
    <row r="55" spans="1:8" x14ac:dyDescent="0.2">
      <c r="A55"/>
      <c r="B55"/>
      <c r="C55"/>
      <c r="D55"/>
      <c r="E55"/>
      <c r="F55"/>
      <c r="G55" s="6"/>
      <c r="H55" s="6"/>
    </row>
    <row r="56" spans="1:8" x14ac:dyDescent="0.2">
      <c r="A56"/>
      <c r="B56"/>
      <c r="C56"/>
      <c r="D56"/>
      <c r="E56"/>
      <c r="F56"/>
      <c r="G56" s="6"/>
      <c r="H56" s="6"/>
    </row>
    <row r="57" spans="1:8" x14ac:dyDescent="0.2">
      <c r="A57"/>
      <c r="B57"/>
      <c r="C57"/>
      <c r="D57"/>
      <c r="E57"/>
      <c r="F57"/>
      <c r="G57" s="6"/>
      <c r="H57" s="6"/>
    </row>
    <row r="58" spans="1:8" x14ac:dyDescent="0.2">
      <c r="A58"/>
      <c r="B58"/>
      <c r="C58"/>
      <c r="D58"/>
      <c r="E58"/>
      <c r="F58"/>
      <c r="G58" s="6"/>
      <c r="H58" s="6"/>
    </row>
    <row r="59" spans="1:8" x14ac:dyDescent="0.2">
      <c r="A59"/>
      <c r="B59"/>
      <c r="C59"/>
      <c r="D59"/>
      <c r="E59"/>
      <c r="F59"/>
      <c r="G59" s="6"/>
      <c r="H59" s="6"/>
    </row>
    <row r="60" spans="1:8" x14ac:dyDescent="0.2">
      <c r="A60"/>
      <c r="B60"/>
      <c r="C60"/>
      <c r="D60"/>
      <c r="E60"/>
      <c r="F60"/>
      <c r="G60" s="6"/>
      <c r="H60" s="6"/>
    </row>
    <row r="61" spans="1:8" x14ac:dyDescent="0.2">
      <c r="A61"/>
      <c r="B61"/>
      <c r="C61"/>
      <c r="D61"/>
      <c r="E61"/>
      <c r="F61"/>
      <c r="G61" s="6"/>
      <c r="H61" s="6"/>
    </row>
    <row r="62" spans="1:8" x14ac:dyDescent="0.2">
      <c r="A62"/>
      <c r="B62"/>
      <c r="C62"/>
      <c r="D62"/>
      <c r="E62"/>
      <c r="F62"/>
      <c r="G62" s="6"/>
      <c r="H62" s="6"/>
    </row>
    <row r="63" spans="1:8" x14ac:dyDescent="0.2">
      <c r="A63"/>
      <c r="B63"/>
      <c r="C63"/>
      <c r="D63"/>
      <c r="E63"/>
      <c r="F63"/>
      <c r="G63" s="6"/>
      <c r="H63" s="6"/>
    </row>
    <row r="64" spans="1:8" x14ac:dyDescent="0.2">
      <c r="A64"/>
      <c r="B64"/>
      <c r="C64"/>
      <c r="D64"/>
      <c r="E64"/>
      <c r="F64"/>
      <c r="G64" s="6"/>
      <c r="H64" s="6"/>
    </row>
    <row r="65" spans="1:8" x14ac:dyDescent="0.2">
      <c r="A65"/>
      <c r="B65"/>
      <c r="C65"/>
      <c r="D65"/>
      <c r="E65"/>
      <c r="F65"/>
      <c r="G65" s="6"/>
      <c r="H65" s="6"/>
    </row>
    <row r="66" spans="1:8" x14ac:dyDescent="0.2">
      <c r="A66"/>
      <c r="B66"/>
      <c r="C66"/>
      <c r="D66"/>
      <c r="E66"/>
      <c r="F66"/>
      <c r="G66" s="6"/>
      <c r="H66" s="6"/>
    </row>
    <row r="67" spans="1:8" x14ac:dyDescent="0.2">
      <c r="A67"/>
      <c r="B67"/>
      <c r="C67"/>
      <c r="D67"/>
      <c r="E67"/>
      <c r="F67"/>
      <c r="G67" s="6"/>
      <c r="H67" s="6"/>
    </row>
    <row r="68" spans="1:8" x14ac:dyDescent="0.2">
      <c r="A68"/>
      <c r="B68"/>
      <c r="C68"/>
      <c r="D68"/>
      <c r="E68"/>
      <c r="F68"/>
      <c r="G68" s="6"/>
      <c r="H68" s="6"/>
    </row>
    <row r="69" spans="1:8" x14ac:dyDescent="0.2">
      <c r="A69"/>
      <c r="B69"/>
      <c r="C69"/>
      <c r="D69"/>
      <c r="E69"/>
      <c r="F69"/>
      <c r="G69" s="6"/>
      <c r="H69" s="6"/>
    </row>
    <row r="70" spans="1:8" x14ac:dyDescent="0.2">
      <c r="A70"/>
      <c r="B70"/>
      <c r="C70"/>
      <c r="D70"/>
      <c r="E70"/>
      <c r="F70"/>
      <c r="G70" s="6"/>
      <c r="H70" s="6"/>
    </row>
    <row r="71" spans="1:8" x14ac:dyDescent="0.2">
      <c r="A71"/>
      <c r="B71"/>
      <c r="C71"/>
      <c r="D71"/>
      <c r="E71"/>
      <c r="F71"/>
      <c r="G71" s="6"/>
      <c r="H71" s="6"/>
    </row>
    <row r="72" spans="1:8" x14ac:dyDescent="0.2">
      <c r="A72" s="6"/>
      <c r="B72" s="6"/>
      <c r="C72" s="6"/>
      <c r="D72" s="6"/>
      <c r="E72" s="6"/>
      <c r="F72" s="6"/>
      <c r="G72" s="6"/>
      <c r="H72" s="6"/>
    </row>
    <row r="73" spans="1:8" x14ac:dyDescent="0.2">
      <c r="A73" s="6"/>
      <c r="B73" s="6"/>
      <c r="C73" s="6"/>
      <c r="D73" s="6"/>
      <c r="E73" s="6"/>
      <c r="F73" s="6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2"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8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9525</xdr:rowOff>
                  </from>
                  <to>
                    <xdr:col>0</xdr:col>
                    <xdr:colOff>1085850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5" name="Button 3">
              <controlPr defaultSize="0" print="0" autoFill="0" autoPict="0" macro="[0]!Print_Sheet4ACSP">
                <anchor moveWithCells="1" sizeWithCells="1">
                  <from>
                    <xdr:col>0</xdr:col>
                    <xdr:colOff>9525</xdr:colOff>
                    <xdr:row>1</xdr:row>
                    <xdr:rowOff>104775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304800</xdr:colOff>
                    <xdr:row>0</xdr:row>
                    <xdr:rowOff>0</xdr:rowOff>
                  </from>
                  <to>
                    <xdr:col>8</xdr:col>
                    <xdr:colOff>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1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295275</xdr:colOff>
                    <xdr:row>1</xdr:row>
                    <xdr:rowOff>85725</xdr:rowOff>
                  </from>
                  <to>
                    <xdr:col>7</xdr:col>
                    <xdr:colOff>809625</xdr:colOff>
                    <xdr:row>2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7">
    <pageSetUpPr fitToPage="1"/>
  </sheetPr>
  <dimension ref="A1:F445"/>
  <sheetViews>
    <sheetView showGridLines="0" workbookViewId="0">
      <selection activeCell="A5" sqref="A5:E5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804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805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8849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50" r:id="rId5" name="Button 2">
              <controlPr defaultSize="0" print="0" autoFill="0" autoPict="0" macro="[0]!Print_Sheet4A1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51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95250</xdr:colOff>
                    <xdr:row>0</xdr:row>
                    <xdr:rowOff>9525</xdr:rowOff>
                  </from>
                  <to>
                    <xdr:col>5</xdr:col>
                    <xdr:colOff>104775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52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95250</xdr:colOff>
                    <xdr:row>1</xdr:row>
                    <xdr:rowOff>104775</xdr:rowOff>
                  </from>
                  <to>
                    <xdr:col>5</xdr:col>
                    <xdr:colOff>133350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"/>
  <dimension ref="A1:I99"/>
  <sheetViews>
    <sheetView showGridLines="0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18"/>
      <c r="H1" s="33" t="s">
        <v>609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716</v>
      </c>
      <c r="C3" s="1359"/>
      <c r="D3" s="1359"/>
      <c r="E3" s="1359"/>
      <c r="F3" s="1359"/>
      <c r="H3" s="6"/>
    </row>
    <row r="4" spans="1:9" x14ac:dyDescent="0.2">
      <c r="B4" s="102"/>
      <c r="C4" s="102"/>
      <c r="D4" s="102"/>
      <c r="E4" s="102"/>
      <c r="F4" s="102"/>
      <c r="G4" s="102"/>
      <c r="H4" s="102"/>
      <c r="I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x14ac:dyDescent="0.2">
      <c r="A9" s="66"/>
      <c r="B9" s="67"/>
      <c r="C9" s="67"/>
      <c r="D9" s="67"/>
      <c r="E9" s="68"/>
      <c r="F9" s="68"/>
      <c r="G9" s="67"/>
      <c r="H9" s="89"/>
      <c r="I9" s="6"/>
    </row>
    <row r="10" spans="1:9" x14ac:dyDescent="0.2">
      <c r="A10" s="66"/>
      <c r="B10" s="67"/>
      <c r="C10" s="67"/>
      <c r="D10" s="67"/>
      <c r="E10" s="68"/>
      <c r="F10" s="68"/>
      <c r="G10" s="67"/>
      <c r="H10" s="89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89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89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89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89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89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89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89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89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89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89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89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89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89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89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89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89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89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89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89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89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89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89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89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89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89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89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89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89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89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89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89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89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89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89"/>
      <c r="I44" s="6"/>
    </row>
    <row r="45" spans="1:9" x14ac:dyDescent="0.2">
      <c r="A45" s="69" t="s">
        <v>456</v>
      </c>
      <c r="B45" s="67"/>
      <c r="C45" s="67"/>
      <c r="D45" s="67"/>
      <c r="E45" s="68"/>
      <c r="F45" s="68"/>
      <c r="G45" s="70" t="s">
        <v>456</v>
      </c>
      <c r="H45" s="89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0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SUM(E8:E46)</f>
        <v>0</v>
      </c>
      <c r="F48" s="18"/>
      <c r="G48" s="17" t="s">
        <v>682</v>
      </c>
      <c r="H48" s="86">
        <f>SUM(H8:H46)</f>
        <v>0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 s="6"/>
      <c r="G51" s="6"/>
      <c r="H51" s="6"/>
    </row>
    <row r="52" spans="1:8" x14ac:dyDescent="0.2">
      <c r="A52"/>
      <c r="B52"/>
      <c r="C52"/>
      <c r="D52"/>
      <c r="E52"/>
      <c r="F52" s="6"/>
      <c r="G52" s="6"/>
      <c r="H52" s="6"/>
    </row>
    <row r="53" spans="1:8" x14ac:dyDescent="0.2">
      <c r="A53"/>
      <c r="B53"/>
      <c r="C53"/>
      <c r="D53"/>
      <c r="E53"/>
      <c r="F53" s="6"/>
      <c r="G53" s="6"/>
      <c r="H53" s="6"/>
    </row>
    <row r="54" spans="1:8" x14ac:dyDescent="0.2">
      <c r="A54"/>
      <c r="B54"/>
      <c r="C54"/>
      <c r="D54"/>
      <c r="E54"/>
      <c r="F54" s="6"/>
      <c r="G54" s="6"/>
      <c r="H54" s="6"/>
    </row>
    <row r="55" spans="1:8" x14ac:dyDescent="0.2">
      <c r="A55"/>
      <c r="B55"/>
      <c r="C55"/>
      <c r="D55"/>
      <c r="E55"/>
      <c r="F55" s="6"/>
      <c r="G55" s="6"/>
      <c r="H55" s="6"/>
    </row>
    <row r="56" spans="1:8" x14ac:dyDescent="0.2">
      <c r="A56"/>
      <c r="B56"/>
      <c r="C56"/>
      <c r="D56"/>
      <c r="E56"/>
      <c r="F56" s="6"/>
      <c r="G56" s="6"/>
      <c r="H56" s="6"/>
    </row>
    <row r="57" spans="1:8" x14ac:dyDescent="0.2">
      <c r="A57"/>
      <c r="B57"/>
      <c r="C57"/>
      <c r="D57"/>
      <c r="E57"/>
      <c r="F57" s="6"/>
      <c r="G57" s="6"/>
      <c r="H57" s="6"/>
    </row>
    <row r="58" spans="1:8" x14ac:dyDescent="0.2">
      <c r="A58"/>
      <c r="B58"/>
      <c r="C58"/>
      <c r="D58"/>
      <c r="E58"/>
      <c r="F58" s="6"/>
      <c r="G58" s="6"/>
      <c r="H58" s="6"/>
    </row>
    <row r="59" spans="1:8" x14ac:dyDescent="0.2">
      <c r="A59"/>
      <c r="B59"/>
      <c r="C59"/>
      <c r="D59"/>
      <c r="E59"/>
      <c r="F59" s="6"/>
      <c r="G59" s="6"/>
      <c r="H59" s="6"/>
    </row>
    <row r="60" spans="1:8" x14ac:dyDescent="0.2">
      <c r="A60"/>
      <c r="B60"/>
      <c r="C60"/>
      <c r="D60"/>
      <c r="E60"/>
      <c r="F60" s="6"/>
      <c r="G60" s="6"/>
      <c r="H60" s="6"/>
    </row>
    <row r="61" spans="1:8" x14ac:dyDescent="0.2">
      <c r="A61"/>
      <c r="B61"/>
      <c r="C61"/>
      <c r="D61"/>
      <c r="E61"/>
      <c r="F61" s="6"/>
      <c r="G61" s="6"/>
      <c r="H61" s="6"/>
    </row>
    <row r="62" spans="1:8" x14ac:dyDescent="0.2">
      <c r="A62"/>
      <c r="B62"/>
      <c r="C62"/>
      <c r="D62"/>
      <c r="E62"/>
      <c r="F62" s="6"/>
      <c r="G62" s="6"/>
      <c r="H62" s="6"/>
    </row>
    <row r="63" spans="1:8" x14ac:dyDescent="0.2">
      <c r="A63"/>
      <c r="B63"/>
      <c r="C63"/>
      <c r="D63"/>
      <c r="E63"/>
      <c r="F63" s="6"/>
      <c r="G63" s="6"/>
      <c r="H63" s="6"/>
    </row>
    <row r="64" spans="1:8" x14ac:dyDescent="0.2">
      <c r="A64"/>
      <c r="B64"/>
      <c r="C64"/>
      <c r="D64"/>
      <c r="E64"/>
      <c r="F64" s="6"/>
      <c r="G64" s="6"/>
      <c r="H64" s="6"/>
    </row>
    <row r="65" spans="1:8" x14ac:dyDescent="0.2">
      <c r="A65"/>
      <c r="B65"/>
      <c r="C65"/>
      <c r="D65"/>
      <c r="E65"/>
      <c r="F65" s="6"/>
      <c r="G65" s="6"/>
      <c r="H65" s="6"/>
    </row>
    <row r="66" spans="1:8" x14ac:dyDescent="0.2">
      <c r="A66"/>
      <c r="B66"/>
      <c r="C66"/>
      <c r="D66"/>
      <c r="E66"/>
      <c r="F66" s="6"/>
      <c r="G66" s="6"/>
      <c r="H66" s="6"/>
    </row>
    <row r="67" spans="1:8" x14ac:dyDescent="0.2">
      <c r="A67"/>
      <c r="B67"/>
      <c r="C67"/>
      <c r="D67"/>
      <c r="E67"/>
      <c r="F67" s="6"/>
      <c r="G67" s="6"/>
      <c r="H67" s="6"/>
    </row>
    <row r="68" spans="1:8" x14ac:dyDescent="0.2">
      <c r="A68"/>
      <c r="B68"/>
      <c r="C68"/>
      <c r="D68"/>
      <c r="E68"/>
      <c r="F68" s="6"/>
      <c r="G68" s="6"/>
      <c r="H68" s="6"/>
    </row>
    <row r="69" spans="1:8" x14ac:dyDescent="0.2">
      <c r="A69"/>
      <c r="B69"/>
      <c r="C69"/>
      <c r="D69"/>
      <c r="E69"/>
      <c r="F69" s="6"/>
      <c r="G69" s="6"/>
      <c r="H69" s="6"/>
    </row>
    <row r="70" spans="1:8" x14ac:dyDescent="0.2">
      <c r="A70" s="6"/>
      <c r="B70" s="6"/>
      <c r="C70" s="6"/>
      <c r="D70" s="6"/>
      <c r="E70" s="6"/>
      <c r="F70" s="6"/>
      <c r="G70" s="6"/>
      <c r="H70" s="6"/>
    </row>
    <row r="71" spans="1:8" x14ac:dyDescent="0.2">
      <c r="A71" s="6"/>
      <c r="B71" s="6"/>
      <c r="C71" s="6"/>
      <c r="D71" s="6"/>
      <c r="E71" s="6"/>
      <c r="F71" s="6"/>
      <c r="G71" s="6"/>
      <c r="H71" s="6"/>
    </row>
    <row r="72" spans="1:8" x14ac:dyDescent="0.2">
      <c r="A72" s="6"/>
      <c r="B72" s="6"/>
      <c r="C72" s="6"/>
      <c r="D72" s="6"/>
      <c r="E72" s="6"/>
      <c r="F72" s="6"/>
      <c r="G72" s="6"/>
      <c r="H72" s="6"/>
    </row>
    <row r="73" spans="1:8" x14ac:dyDescent="0.2">
      <c r="A73" s="6"/>
      <c r="B73" s="6"/>
      <c r="C73" s="6"/>
      <c r="D73" s="6"/>
      <c r="E73" s="6"/>
      <c r="F73" s="6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2"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2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1085850</xdr:colOff>
                    <xdr:row>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5" name="Button 3">
              <controlPr defaultSize="0" print="0" autoFill="0" autoPict="0" macro="[0]!Print_Sheet4AEPS">
                <anchor moveWithCells="1" sizeWithCells="1">
                  <from>
                    <xdr:col>0</xdr:col>
                    <xdr:colOff>0</xdr:colOff>
                    <xdr:row>1</xdr:row>
                    <xdr:rowOff>76200</xdr:rowOff>
                  </from>
                  <to>
                    <xdr:col>0</xdr:col>
                    <xdr:colOff>1085850</xdr:colOff>
                    <xdr:row>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4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361950</xdr:colOff>
                    <xdr:row>0</xdr:row>
                    <xdr:rowOff>0</xdr:rowOff>
                  </from>
                  <to>
                    <xdr:col>8</xdr:col>
                    <xdr:colOff>9525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5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371475</xdr:colOff>
                    <xdr:row>1</xdr:row>
                    <xdr:rowOff>85725</xdr:rowOff>
                  </from>
                  <to>
                    <xdr:col>8</xdr:col>
                    <xdr:colOff>9525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J67"/>
  <sheetViews>
    <sheetView showGridLines="0" topLeftCell="A37" workbookViewId="0">
      <selection sqref="A1:D1"/>
    </sheetView>
  </sheetViews>
  <sheetFormatPr defaultColWidth="8.85546875" defaultRowHeight="12.75" outlineLevelRow="1" x14ac:dyDescent="0.2"/>
  <cols>
    <col min="1" max="1" width="11.140625" style="1" customWidth="1"/>
    <col min="2" max="2" width="49.140625" style="1" customWidth="1"/>
    <col min="3" max="16384" width="8.85546875" style="1"/>
  </cols>
  <sheetData>
    <row r="1" spans="1:10" x14ac:dyDescent="0.2">
      <c r="A1" s="1359" t="s">
        <v>114</v>
      </c>
      <c r="B1" s="1359"/>
      <c r="C1" s="1359"/>
      <c r="D1" s="1359"/>
      <c r="G1" s="62"/>
    </row>
    <row r="3" spans="1:10" x14ac:dyDescent="0.2">
      <c r="A3" s="22" t="s">
        <v>115</v>
      </c>
      <c r="B3" s="23" t="s">
        <v>24</v>
      </c>
      <c r="C3" s="22" t="s">
        <v>116</v>
      </c>
      <c r="D3" s="22" t="s">
        <v>117</v>
      </c>
    </row>
    <row r="4" spans="1:10" ht="25.5" customHeight="1" x14ac:dyDescent="0.2">
      <c r="A4" s="142">
        <v>2</v>
      </c>
      <c r="B4" s="137" t="s">
        <v>446</v>
      </c>
      <c r="C4" s="42"/>
      <c r="D4" s="2"/>
    </row>
    <row r="5" spans="1:10" ht="25.5" customHeight="1" x14ac:dyDescent="0.2">
      <c r="A5" s="142">
        <v>2.1</v>
      </c>
      <c r="B5" s="144" t="s">
        <v>845</v>
      </c>
      <c r="C5" s="42"/>
      <c r="D5" s="143"/>
      <c r="E5" s="145"/>
    </row>
    <row r="6" spans="1:10" ht="25.5" customHeight="1" x14ac:dyDescent="0.2">
      <c r="A6" s="147" t="s">
        <v>366</v>
      </c>
      <c r="B6" s="138" t="s">
        <v>118</v>
      </c>
      <c r="C6" s="42"/>
      <c r="D6" s="2"/>
    </row>
    <row r="7" spans="1:10" ht="25.5" customHeight="1" x14ac:dyDescent="0.2">
      <c r="A7" s="142" t="s">
        <v>119</v>
      </c>
      <c r="B7" s="139" t="s">
        <v>606</v>
      </c>
      <c r="C7" s="42"/>
      <c r="D7" s="2"/>
    </row>
    <row r="8" spans="1:10" ht="25.5" customHeight="1" x14ac:dyDescent="0.2">
      <c r="A8" s="142" t="s">
        <v>120</v>
      </c>
      <c r="B8" s="138" t="s">
        <v>633</v>
      </c>
      <c r="C8" s="140"/>
      <c r="D8" s="138"/>
      <c r="E8" s="141"/>
      <c r="F8" s="141"/>
      <c r="G8" s="141"/>
      <c r="H8" s="141"/>
      <c r="I8" s="141"/>
      <c r="J8" s="141"/>
    </row>
    <row r="9" spans="1:10" ht="25.5" customHeight="1" x14ac:dyDescent="0.2">
      <c r="A9" s="142" t="s">
        <v>846</v>
      </c>
      <c r="B9" s="138" t="s">
        <v>847</v>
      </c>
      <c r="C9" s="42"/>
      <c r="D9" s="138"/>
      <c r="E9" s="141"/>
      <c r="F9" s="141"/>
      <c r="G9" s="141"/>
      <c r="H9" s="141"/>
      <c r="I9" s="141"/>
      <c r="J9" s="141"/>
    </row>
    <row r="10" spans="1:10" ht="25.5" customHeight="1" x14ac:dyDescent="0.2">
      <c r="A10" s="142">
        <v>3</v>
      </c>
      <c r="B10" s="138" t="s">
        <v>858</v>
      </c>
      <c r="C10" s="42"/>
      <c r="D10" s="138"/>
      <c r="E10" s="141"/>
      <c r="F10" s="141"/>
      <c r="G10" s="141"/>
      <c r="H10" s="141"/>
      <c r="I10" s="141"/>
      <c r="J10" s="141"/>
    </row>
    <row r="11" spans="1:10" ht="25.5" customHeight="1" x14ac:dyDescent="0.2">
      <c r="A11" s="142" t="s">
        <v>121</v>
      </c>
      <c r="B11" s="138" t="s">
        <v>848</v>
      </c>
      <c r="C11" s="42"/>
      <c r="D11" s="2"/>
    </row>
    <row r="12" spans="1:10" ht="25.5" customHeight="1" x14ac:dyDescent="0.2">
      <c r="A12" s="142" t="s">
        <v>122</v>
      </c>
      <c r="B12" s="138" t="s">
        <v>857</v>
      </c>
      <c r="C12" s="42"/>
      <c r="D12" s="2"/>
    </row>
    <row r="13" spans="1:10" ht="25.5" customHeight="1" x14ac:dyDescent="0.2">
      <c r="A13" s="142" t="s">
        <v>850</v>
      </c>
      <c r="B13" s="138" t="s">
        <v>851</v>
      </c>
      <c r="C13" s="42"/>
      <c r="D13" s="2"/>
    </row>
    <row r="14" spans="1:10" ht="25.5" customHeight="1" x14ac:dyDescent="0.2">
      <c r="A14" s="142" t="s">
        <v>849</v>
      </c>
      <c r="B14" s="138" t="s">
        <v>856</v>
      </c>
      <c r="C14" s="42"/>
      <c r="D14" s="2"/>
    </row>
    <row r="15" spans="1:10" ht="25.5" customHeight="1" x14ac:dyDescent="0.2">
      <c r="A15" s="142">
        <v>4</v>
      </c>
      <c r="B15" s="138" t="s">
        <v>648</v>
      </c>
      <c r="C15" s="42"/>
      <c r="D15" s="2"/>
    </row>
    <row r="16" spans="1:10" ht="25.5" customHeight="1" x14ac:dyDescent="0.2">
      <c r="A16" s="142" t="s">
        <v>859</v>
      </c>
      <c r="B16" s="146" t="s">
        <v>908</v>
      </c>
      <c r="C16" s="42"/>
      <c r="D16" s="2"/>
    </row>
    <row r="17" spans="1:4" ht="25.5" customHeight="1" outlineLevel="1" x14ac:dyDescent="0.2">
      <c r="A17" s="142" t="s">
        <v>943</v>
      </c>
      <c r="B17" s="138" t="s">
        <v>508</v>
      </c>
      <c r="C17" s="42"/>
      <c r="D17" s="2"/>
    </row>
    <row r="18" spans="1:4" ht="25.5" customHeight="1" outlineLevel="1" x14ac:dyDescent="0.2">
      <c r="A18" s="142" t="s">
        <v>514</v>
      </c>
      <c r="B18" s="138" t="s">
        <v>509</v>
      </c>
      <c r="C18" s="42"/>
      <c r="D18" s="2"/>
    </row>
    <row r="19" spans="1:4" ht="25.5" customHeight="1" outlineLevel="1" x14ac:dyDescent="0.2">
      <c r="A19" s="142" t="s">
        <v>515</v>
      </c>
      <c r="B19" s="138" t="s">
        <v>510</v>
      </c>
      <c r="C19" s="42"/>
      <c r="D19" s="2"/>
    </row>
    <row r="20" spans="1:4" ht="25.5" customHeight="1" outlineLevel="1" x14ac:dyDescent="0.2">
      <c r="A20" s="142" t="s">
        <v>516</v>
      </c>
      <c r="B20" s="138" t="s">
        <v>511</v>
      </c>
      <c r="C20" s="42"/>
      <c r="D20" s="2"/>
    </row>
    <row r="21" spans="1:4" ht="25.5" customHeight="1" outlineLevel="1" x14ac:dyDescent="0.2">
      <c r="A21" s="142" t="s">
        <v>517</v>
      </c>
      <c r="B21" s="138" t="s">
        <v>512</v>
      </c>
      <c r="C21" s="42"/>
      <c r="D21" s="2"/>
    </row>
    <row r="22" spans="1:4" ht="25.5" customHeight="1" outlineLevel="1" x14ac:dyDescent="0.2">
      <c r="A22" s="142" t="s">
        <v>518</v>
      </c>
      <c r="B22" s="138" t="s">
        <v>513</v>
      </c>
      <c r="C22" s="42"/>
      <c r="D22" s="2"/>
    </row>
    <row r="23" spans="1:4" ht="25.5" customHeight="1" outlineLevel="1" x14ac:dyDescent="0.2">
      <c r="A23" s="142" t="s">
        <v>520</v>
      </c>
      <c r="B23" s="138" t="s">
        <v>519</v>
      </c>
      <c r="C23" s="42"/>
      <c r="D23" s="2"/>
    </row>
    <row r="24" spans="1:4" ht="25.5" customHeight="1" outlineLevel="1" x14ac:dyDescent="0.2">
      <c r="A24" s="142" t="s">
        <v>521</v>
      </c>
      <c r="B24" s="138" t="s">
        <v>522</v>
      </c>
      <c r="C24" s="42"/>
      <c r="D24" s="2"/>
    </row>
    <row r="25" spans="1:4" ht="25.5" customHeight="1" outlineLevel="1" x14ac:dyDescent="0.2">
      <c r="A25" s="142" t="s">
        <v>523</v>
      </c>
      <c r="B25" s="138" t="s">
        <v>524</v>
      </c>
      <c r="C25" s="42"/>
      <c r="D25" s="2"/>
    </row>
    <row r="26" spans="1:4" ht="25.5" customHeight="1" outlineLevel="1" x14ac:dyDescent="0.2">
      <c r="A26" s="142" t="s">
        <v>525</v>
      </c>
      <c r="B26" s="138" t="s">
        <v>526</v>
      </c>
      <c r="C26" s="42"/>
      <c r="D26" s="2"/>
    </row>
    <row r="27" spans="1:4" ht="25.5" customHeight="1" outlineLevel="1" x14ac:dyDescent="0.2">
      <c r="A27" s="142" t="s">
        <v>527</v>
      </c>
      <c r="B27" s="138" t="s">
        <v>528</v>
      </c>
      <c r="C27" s="42"/>
      <c r="D27" s="2"/>
    </row>
    <row r="28" spans="1:4" ht="25.5" customHeight="1" outlineLevel="1" x14ac:dyDescent="0.2">
      <c r="A28" s="142" t="s">
        <v>529</v>
      </c>
      <c r="B28" s="138" t="s">
        <v>530</v>
      </c>
      <c r="C28" s="42"/>
      <c r="D28" s="2"/>
    </row>
    <row r="29" spans="1:4" ht="25.5" customHeight="1" outlineLevel="1" x14ac:dyDescent="0.2">
      <c r="A29" s="142" t="s">
        <v>531</v>
      </c>
      <c r="B29" s="138" t="s">
        <v>532</v>
      </c>
      <c r="C29" s="42"/>
      <c r="D29" s="2"/>
    </row>
    <row r="30" spans="1:4" ht="25.5" customHeight="1" outlineLevel="1" x14ac:dyDescent="0.2">
      <c r="A30" s="142" t="s">
        <v>533</v>
      </c>
      <c r="B30" s="138" t="s">
        <v>534</v>
      </c>
      <c r="C30" s="42"/>
      <c r="D30" s="2"/>
    </row>
    <row r="31" spans="1:4" ht="25.5" customHeight="1" outlineLevel="1" x14ac:dyDescent="0.2">
      <c r="A31" s="142" t="s">
        <v>535</v>
      </c>
      <c r="B31" s="138" t="s">
        <v>539</v>
      </c>
      <c r="C31" s="42"/>
      <c r="D31" s="2"/>
    </row>
    <row r="32" spans="1:4" ht="25.5" customHeight="1" outlineLevel="1" x14ac:dyDescent="0.2">
      <c r="A32" s="142" t="s">
        <v>536</v>
      </c>
      <c r="B32" s="138" t="s">
        <v>540</v>
      </c>
      <c r="C32" s="42"/>
      <c r="D32" s="2"/>
    </row>
    <row r="33" spans="1:4" ht="25.5" customHeight="1" outlineLevel="1" x14ac:dyDescent="0.2">
      <c r="A33" s="142" t="s">
        <v>537</v>
      </c>
      <c r="B33" s="138" t="s">
        <v>541</v>
      </c>
      <c r="C33" s="42"/>
      <c r="D33" s="2"/>
    </row>
    <row r="34" spans="1:4" ht="25.5" customHeight="1" outlineLevel="1" x14ac:dyDescent="0.2">
      <c r="A34" s="142" t="s">
        <v>962</v>
      </c>
      <c r="B34" s="138" t="s">
        <v>961</v>
      </c>
      <c r="C34" s="42"/>
      <c r="D34" s="2"/>
    </row>
    <row r="35" spans="1:4" ht="25.5" customHeight="1" outlineLevel="1" x14ac:dyDescent="0.2">
      <c r="A35" s="142" t="s">
        <v>538</v>
      </c>
      <c r="B35" s="138" t="s">
        <v>542</v>
      </c>
      <c r="C35" s="42"/>
      <c r="D35" s="2"/>
    </row>
    <row r="36" spans="1:4" ht="25.5" customHeight="1" outlineLevel="1" x14ac:dyDescent="0.2">
      <c r="A36" s="142" t="s">
        <v>544</v>
      </c>
      <c r="B36" s="138" t="s">
        <v>543</v>
      </c>
      <c r="C36" s="42"/>
      <c r="D36" s="2"/>
    </row>
    <row r="37" spans="1:4" ht="25.5" customHeight="1" outlineLevel="1" x14ac:dyDescent="0.2">
      <c r="A37" s="148" t="s">
        <v>545</v>
      </c>
      <c r="B37" s="138" t="s">
        <v>546</v>
      </c>
      <c r="C37" s="42"/>
      <c r="D37" s="2"/>
    </row>
    <row r="38" spans="1:4" ht="25.5" customHeight="1" outlineLevel="1" x14ac:dyDescent="0.2">
      <c r="A38" s="148" t="s">
        <v>963</v>
      </c>
      <c r="B38" s="138" t="s">
        <v>966</v>
      </c>
      <c r="C38" s="42"/>
      <c r="D38" s="2"/>
    </row>
    <row r="39" spans="1:4" ht="25.5" customHeight="1" outlineLevel="1" x14ac:dyDescent="0.2">
      <c r="A39" s="148" t="s">
        <v>964</v>
      </c>
      <c r="B39" s="138" t="s">
        <v>965</v>
      </c>
      <c r="C39" s="42"/>
      <c r="D39" s="2"/>
    </row>
    <row r="40" spans="1:4" ht="25.5" customHeight="1" outlineLevel="1" x14ac:dyDescent="0.2">
      <c r="A40" s="142" t="s">
        <v>547</v>
      </c>
      <c r="B40" s="138" t="s">
        <v>548</v>
      </c>
      <c r="C40" s="42"/>
      <c r="D40" s="2"/>
    </row>
    <row r="41" spans="1:4" ht="25.5" customHeight="1" outlineLevel="1" x14ac:dyDescent="0.2">
      <c r="A41" s="148" t="s">
        <v>967</v>
      </c>
      <c r="B41" s="138" t="s">
        <v>957</v>
      </c>
      <c r="C41" s="42"/>
      <c r="D41" s="2"/>
    </row>
    <row r="42" spans="1:4" ht="25.5" customHeight="1" outlineLevel="1" x14ac:dyDescent="0.2">
      <c r="A42" s="142" t="s">
        <v>428</v>
      </c>
      <c r="B42" s="138" t="s">
        <v>958</v>
      </c>
      <c r="C42" s="42"/>
      <c r="D42" s="2"/>
    </row>
    <row r="43" spans="1:4" ht="25.5" customHeight="1" outlineLevel="1" x14ac:dyDescent="0.2">
      <c r="A43" s="142" t="s">
        <v>945</v>
      </c>
      <c r="B43" s="138" t="s">
        <v>946</v>
      </c>
      <c r="C43" s="42"/>
      <c r="D43" s="2"/>
    </row>
    <row r="44" spans="1:4" ht="25.5" customHeight="1" x14ac:dyDescent="0.2">
      <c r="A44" s="142" t="s">
        <v>123</v>
      </c>
      <c r="B44" s="138" t="s">
        <v>676</v>
      </c>
      <c r="C44" s="42"/>
      <c r="D44" s="2"/>
    </row>
    <row r="45" spans="1:4" ht="25.5" customHeight="1" x14ac:dyDescent="0.2">
      <c r="A45" s="142" t="s">
        <v>238</v>
      </c>
      <c r="B45" s="138" t="s">
        <v>949</v>
      </c>
      <c r="C45" s="42"/>
      <c r="D45" s="2"/>
    </row>
    <row r="46" spans="1:4" ht="25.5" customHeight="1" x14ac:dyDescent="0.2">
      <c r="A46" s="142" t="s">
        <v>947</v>
      </c>
      <c r="B46" s="138" t="s">
        <v>948</v>
      </c>
      <c r="C46" s="42"/>
      <c r="D46" s="2"/>
    </row>
    <row r="47" spans="1:4" ht="25.5" customHeight="1" x14ac:dyDescent="0.2">
      <c r="A47" s="142">
        <v>5</v>
      </c>
      <c r="B47" s="138" t="s">
        <v>691</v>
      </c>
      <c r="C47" s="42"/>
      <c r="D47" s="2"/>
    </row>
    <row r="48" spans="1:4" ht="25.5" customHeight="1" x14ac:dyDescent="0.2">
      <c r="A48" s="142">
        <v>6</v>
      </c>
      <c r="B48" s="138" t="s">
        <v>693</v>
      </c>
      <c r="C48" s="42"/>
      <c r="D48" s="2"/>
    </row>
    <row r="49" spans="1:4" ht="25.5" customHeight="1" x14ac:dyDescent="0.2">
      <c r="A49" s="142" t="s">
        <v>939</v>
      </c>
      <c r="B49" s="146" t="s">
        <v>907</v>
      </c>
      <c r="C49" s="42"/>
      <c r="D49" s="2"/>
    </row>
    <row r="50" spans="1:4" ht="25.5" customHeight="1" x14ac:dyDescent="0.2">
      <c r="A50" s="142">
        <v>7</v>
      </c>
      <c r="B50" s="138" t="s">
        <v>1143</v>
      </c>
      <c r="C50" s="42"/>
      <c r="D50" s="2"/>
    </row>
    <row r="51" spans="1:4" ht="25.5" customHeight="1" x14ac:dyDescent="0.2">
      <c r="A51" s="142">
        <v>8</v>
      </c>
      <c r="B51" s="138" t="s">
        <v>1162</v>
      </c>
      <c r="C51" s="42"/>
      <c r="D51" s="2"/>
    </row>
    <row r="52" spans="1:4" ht="25.5" customHeight="1" x14ac:dyDescent="0.2">
      <c r="A52" s="142" t="s">
        <v>124</v>
      </c>
      <c r="B52" s="138" t="s">
        <v>214</v>
      </c>
      <c r="C52" s="42"/>
      <c r="D52" s="2"/>
    </row>
    <row r="53" spans="1:4" ht="25.5" customHeight="1" x14ac:dyDescent="0.2">
      <c r="A53" s="142" t="s">
        <v>125</v>
      </c>
      <c r="B53" s="138" t="s">
        <v>950</v>
      </c>
      <c r="C53" s="42"/>
      <c r="D53" s="2"/>
    </row>
    <row r="54" spans="1:4" ht="25.5" customHeight="1" x14ac:dyDescent="0.2">
      <c r="A54" s="142">
        <v>9</v>
      </c>
      <c r="B54" s="138" t="s">
        <v>47</v>
      </c>
      <c r="C54" s="42"/>
      <c r="D54" s="2"/>
    </row>
    <row r="55" spans="1:4" ht="25.5" customHeight="1" x14ac:dyDescent="0.2">
      <c r="A55" s="142" t="s">
        <v>126</v>
      </c>
      <c r="B55" s="138" t="s">
        <v>951</v>
      </c>
      <c r="C55" s="42"/>
      <c r="D55" s="2"/>
    </row>
    <row r="56" spans="1:4" ht="25.5" customHeight="1" x14ac:dyDescent="0.2">
      <c r="A56" s="142" t="s">
        <v>127</v>
      </c>
      <c r="B56" s="138" t="s">
        <v>952</v>
      </c>
      <c r="C56" s="42"/>
      <c r="D56" s="2"/>
    </row>
    <row r="57" spans="1:4" ht="25.5" customHeight="1" x14ac:dyDescent="0.2">
      <c r="A57" s="142">
        <v>10</v>
      </c>
      <c r="B57" s="138" t="s">
        <v>88</v>
      </c>
      <c r="C57" s="42"/>
      <c r="D57" s="2"/>
    </row>
    <row r="58" spans="1:4" ht="25.5" customHeight="1" x14ac:dyDescent="0.2">
      <c r="A58" s="142" t="s">
        <v>128</v>
      </c>
      <c r="B58" s="138" t="s">
        <v>954</v>
      </c>
      <c r="C58" s="42"/>
      <c r="D58" s="2"/>
    </row>
    <row r="59" spans="1:4" ht="25.5" customHeight="1" x14ac:dyDescent="0.2">
      <c r="A59" s="142">
        <v>11</v>
      </c>
      <c r="B59" s="138" t="s">
        <v>90</v>
      </c>
      <c r="C59" s="42"/>
      <c r="D59" s="2"/>
    </row>
    <row r="60" spans="1:4" ht="25.5" customHeight="1" x14ac:dyDescent="0.2">
      <c r="A60" s="142">
        <v>12</v>
      </c>
      <c r="B60" s="138" t="s">
        <v>230</v>
      </c>
      <c r="C60" s="42"/>
      <c r="D60" s="2"/>
    </row>
    <row r="61" spans="1:4" ht="25.5" customHeight="1" x14ac:dyDescent="0.2">
      <c r="A61" s="142">
        <v>13</v>
      </c>
      <c r="B61" s="138" t="s">
        <v>232</v>
      </c>
      <c r="C61" s="42"/>
      <c r="D61" s="2"/>
    </row>
    <row r="62" spans="1:4" ht="25.5" customHeight="1" x14ac:dyDescent="0.2">
      <c r="A62" s="142">
        <v>14</v>
      </c>
      <c r="B62" s="138" t="s">
        <v>234</v>
      </c>
      <c r="C62" s="42"/>
      <c r="D62" s="2"/>
    </row>
    <row r="63" spans="1:4" ht="25.5" customHeight="1" x14ac:dyDescent="0.2">
      <c r="A63" s="142">
        <v>15</v>
      </c>
      <c r="B63" s="138" t="s">
        <v>236</v>
      </c>
      <c r="C63" s="42"/>
      <c r="D63" s="2"/>
    </row>
    <row r="64" spans="1:4" ht="25.5" customHeight="1" x14ac:dyDescent="0.2">
      <c r="A64" s="142" t="s">
        <v>363</v>
      </c>
      <c r="B64" s="138" t="s">
        <v>955</v>
      </c>
      <c r="C64" s="42"/>
      <c r="D64" s="2"/>
    </row>
    <row r="65" spans="1:4" ht="25.5" customHeight="1" x14ac:dyDescent="0.2">
      <c r="A65" s="142" t="s">
        <v>364</v>
      </c>
      <c r="B65" s="138" t="s">
        <v>956</v>
      </c>
      <c r="C65" s="42"/>
      <c r="D65" s="2"/>
    </row>
    <row r="66" spans="1:4" ht="25.5" customHeight="1" x14ac:dyDescent="0.2">
      <c r="A66" s="142">
        <v>16</v>
      </c>
      <c r="B66" s="138" t="s">
        <v>246</v>
      </c>
      <c r="C66" s="42"/>
      <c r="D66" s="2"/>
    </row>
    <row r="67" spans="1:4" ht="25.5" customHeight="1" x14ac:dyDescent="0.2">
      <c r="A67" s="142">
        <v>17</v>
      </c>
      <c r="B67" s="138" t="s">
        <v>247</v>
      </c>
      <c r="C67" s="42"/>
      <c r="D67" s="2"/>
    </row>
  </sheetData>
  <autoFilter ref="A3:A67"/>
  <mergeCells count="1">
    <mergeCell ref="A1:D1"/>
  </mergeCells>
  <phoneticPr fontId="0" type="noConversion"/>
  <pageMargins left="0.75" right="0.5" top="1" bottom="1" header="0.5" footer="0.5"/>
  <pageSetup scale="91"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0" r:id="rId4" name="Button 4">
              <controlPr defaultSize="0" print="0" autoFill="0" autoPict="0" macro="[0]!GoTo_Sheet2">
                <anchor moveWithCells="1" sizeWithCells="1">
                  <from>
                    <xdr:col>2</xdr:col>
                    <xdr:colOff>0</xdr:colOff>
                    <xdr:row>3</xdr:row>
                    <xdr:rowOff>9525</xdr:rowOff>
                  </from>
                  <to>
                    <xdr:col>3</xdr:col>
                    <xdr:colOff>0</xdr:colOff>
                    <xdr:row>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5" name="Button 5">
              <controlPr defaultSize="0" print="0" autoFill="0" autoPict="0" macro="[0]!GoTo_Sheet2A">
                <anchor moveWithCells="1" sizeWithCells="1">
                  <from>
                    <xdr:col>2</xdr:col>
                    <xdr:colOff>0</xdr:colOff>
                    <xdr:row>5</xdr:row>
                    <xdr:rowOff>9525</xdr:rowOff>
                  </from>
                  <to>
                    <xdr:col>2</xdr:col>
                    <xdr:colOff>600075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6" name="Button 6">
              <controlPr defaultSize="0" print="0" autoFill="0" autoPict="0" macro="[0]!GoTo_Sheet2C">
                <anchor moveWithCells="1" sizeWithCells="1">
                  <from>
                    <xdr:col>2</xdr:col>
                    <xdr:colOff>9525</xdr:colOff>
                    <xdr:row>6</xdr:row>
                    <xdr:rowOff>9525</xdr:rowOff>
                  </from>
                  <to>
                    <xdr:col>2</xdr:col>
                    <xdr:colOff>609600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7" name="Button 7">
              <controlPr defaultSize="0" print="0" autoFill="0" autoPict="0" macro="[0]!GoTo_Sheet2D">
                <anchor moveWithCells="1" sizeWithCells="1">
                  <from>
                    <xdr:col>2</xdr:col>
                    <xdr:colOff>0</xdr:colOff>
                    <xdr:row>7</xdr:row>
                    <xdr:rowOff>9525</xdr:rowOff>
                  </from>
                  <to>
                    <xdr:col>3</xdr:col>
                    <xdr:colOff>9525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8" name="Button 8">
              <controlPr defaultSize="0" print="0" autoFill="0" autoPict="0" macro="[0]!GoTo_Sheet3A1">
                <anchor moveWithCells="1" sizeWithCells="1">
                  <from>
                    <xdr:col>2</xdr:col>
                    <xdr:colOff>9525</xdr:colOff>
                    <xdr:row>10</xdr:row>
                    <xdr:rowOff>0</xdr:rowOff>
                  </from>
                  <to>
                    <xdr:col>3</xdr:col>
                    <xdr:colOff>9525</xdr:colOff>
                    <xdr:row>10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9" name="Button 11">
              <controlPr defaultSize="0" print="0" autoFill="0" autoPict="0" macro="[0]!GoTo_Sheet3A2">
                <anchor moveWithCells="1" sizeWithCells="1">
                  <from>
                    <xdr:col>2</xdr:col>
                    <xdr:colOff>0</xdr:colOff>
                    <xdr:row>11</xdr:row>
                    <xdr:rowOff>0</xdr:rowOff>
                  </from>
                  <to>
                    <xdr:col>3</xdr:col>
                    <xdr:colOff>9525</xdr:colOff>
                    <xdr:row>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0" name="Button 12">
              <controlPr defaultSize="0" print="0" autoFill="0" autoPict="0" macro="[0]!Goto_Sheet3A3CSP">
                <anchor moveWithCells="1" sizeWithCells="1">
                  <from>
                    <xdr:col>2</xdr:col>
                    <xdr:colOff>9525</xdr:colOff>
                    <xdr:row>12</xdr:row>
                    <xdr:rowOff>9525</xdr:rowOff>
                  </from>
                  <to>
                    <xdr:col>3</xdr:col>
                    <xdr:colOff>9525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1" name="Button 14">
              <controlPr defaultSize="0" print="0" autoFill="0" autoPict="0" macro="[0]!GoTo_Sheet4">
                <anchor moveWithCells="1" sizeWithCells="1">
                  <from>
                    <xdr:col>2</xdr:col>
                    <xdr:colOff>9525</xdr:colOff>
                    <xdr:row>14</xdr:row>
                    <xdr:rowOff>9525</xdr:rowOff>
                  </from>
                  <to>
                    <xdr:col>3</xdr:col>
                    <xdr:colOff>0</xdr:colOff>
                    <xdr:row>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12" name="Button 27">
              <controlPr defaultSize="0" print="0" autoFill="0" autoPict="0" macro="[0]!GoTo_Sheet4A_SDT">
                <anchor moveWithCells="1" sizeWithCells="1">
                  <from>
                    <xdr:col>2</xdr:col>
                    <xdr:colOff>9525</xdr:colOff>
                    <xdr:row>16</xdr:row>
                    <xdr:rowOff>0</xdr:rowOff>
                  </from>
                  <to>
                    <xdr:col>3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13" name="Button 28">
              <controlPr defaultSize="0" print="0" autoFill="0" autoPict="0" macro="[0]!GoTo_Sheet4A_SSS">
                <anchor moveWithCells="1" sizeWithCells="1">
                  <from>
                    <xdr:col>2</xdr:col>
                    <xdr:colOff>0</xdr:colOff>
                    <xdr:row>17</xdr:row>
                    <xdr:rowOff>0</xdr:rowOff>
                  </from>
                  <to>
                    <xdr:col>3</xdr:col>
                    <xdr:colOff>9525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14" name="Button 30">
              <controlPr defaultSize="0" print="0" autoFill="0" autoPict="0" macro="[0]!GoTo_Sheet4A_IMS">
                <anchor moveWithCells="1" sizeWithCells="1">
                  <from>
                    <xdr:col>2</xdr:col>
                    <xdr:colOff>0</xdr:colOff>
                    <xdr:row>18</xdr:row>
                    <xdr:rowOff>0</xdr:rowOff>
                  </from>
                  <to>
                    <xdr:col>3</xdr:col>
                    <xdr:colOff>9525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15" name="Button 31">
              <controlPr defaultSize="0" print="0" autoFill="0" autoPict="0" macro="[0]!GoTo_Sheet4A_FPS">
                <anchor moveWithCells="1" sizeWithCells="1">
                  <from>
                    <xdr:col>2</xdr:col>
                    <xdr:colOff>0</xdr:colOff>
                    <xdr:row>19</xdr:row>
                    <xdr:rowOff>9525</xdr:rowOff>
                  </from>
                  <to>
                    <xdr:col>3</xdr:col>
                    <xdr:colOff>9525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16" name="Button 32">
              <controlPr defaultSize="0" print="0" autoFill="0" autoPict="0" macro="[0]!GoTo_Sheet4A_FSP">
                <anchor moveWithCells="1" sizeWithCells="1">
                  <from>
                    <xdr:col>2</xdr:col>
                    <xdr:colOff>0</xdr:colOff>
                    <xdr:row>20</xdr:row>
                    <xdr:rowOff>0</xdr:rowOff>
                  </from>
                  <to>
                    <xdr:col>3</xdr:col>
                    <xdr:colOff>9525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17" name="Button 33">
              <controlPr defaultSize="0" print="0" autoFill="0" autoPict="0" macro="[0]!GoTo_Sheet4A_CSP">
                <anchor moveWithCells="1" sizeWithCells="1">
                  <from>
                    <xdr:col>2</xdr:col>
                    <xdr:colOff>0</xdr:colOff>
                    <xdr:row>21</xdr:row>
                    <xdr:rowOff>0</xdr:rowOff>
                  </from>
                  <to>
                    <xdr:col>3</xdr:col>
                    <xdr:colOff>9525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18" name="Button 34">
              <controlPr defaultSize="0" print="0" autoFill="0" autoPict="0" macro="[0]!GoTo_Sheet4A_EPS">
                <anchor moveWithCells="1" sizeWithCells="1">
                  <from>
                    <xdr:col>2</xdr:col>
                    <xdr:colOff>0</xdr:colOff>
                    <xdr:row>22</xdr:row>
                    <xdr:rowOff>9525</xdr:rowOff>
                  </from>
                  <to>
                    <xdr:col>3</xdr:col>
                    <xdr:colOff>9525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19" name="Button 35">
              <controlPr defaultSize="0" print="0" autoFill="0" autoPict="0" macro="[0]!GoTo_Sheet4A_MTS">
                <anchor moveWithCells="1" sizeWithCells="1">
                  <from>
                    <xdr:col>2</xdr:col>
                    <xdr:colOff>0</xdr:colOff>
                    <xdr:row>23</xdr:row>
                    <xdr:rowOff>0</xdr:rowOff>
                  </from>
                  <to>
                    <xdr:col>3</xdr:col>
                    <xdr:colOff>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20" name="Button 36">
              <controlPr defaultSize="0" print="0" autoFill="0" autoPict="0" macro="[0]!GoTo_Sheet4A_REP">
                <anchor moveWithCells="1" sizeWithCells="1">
                  <from>
                    <xdr:col>2</xdr:col>
                    <xdr:colOff>0</xdr:colOff>
                    <xdr:row>24</xdr:row>
                    <xdr:rowOff>0</xdr:rowOff>
                  </from>
                  <to>
                    <xdr:col>3</xdr:col>
                    <xdr:colOff>9525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21" name="Button 37">
              <controlPr defaultSize="0" print="0" autoFill="0" autoPict="0" macro="[0]!GoTo_Sheet4A_DCS">
                <anchor moveWithCells="1" sizeWithCells="1">
                  <from>
                    <xdr:col>2</xdr:col>
                    <xdr:colOff>0</xdr:colOff>
                    <xdr:row>25</xdr:row>
                    <xdr:rowOff>0</xdr:rowOff>
                  </from>
                  <to>
                    <xdr:col>3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22" name="Button 38">
              <controlPr defaultSize="0" print="0" autoFill="0" autoPict="0" macro="[0]!GoTo_Sheet4A_FIS">
                <anchor moveWithCells="1" sizeWithCells="1">
                  <from>
                    <xdr:col>2</xdr:col>
                    <xdr:colOff>0</xdr:colOff>
                    <xdr:row>25</xdr:row>
                    <xdr:rowOff>9525</xdr:rowOff>
                  </from>
                  <to>
                    <xdr:col>3</xdr:col>
                    <xdr:colOff>9525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23" name="Button 39">
              <controlPr defaultSize="0" print="0" autoFill="0" autoPict="0" macro="[0]!GoTo_Sheet4A_MAP">
                <anchor moveWithCells="1" sizeWithCells="1">
                  <from>
                    <xdr:col>2</xdr:col>
                    <xdr:colOff>0</xdr:colOff>
                    <xdr:row>26</xdr:row>
                    <xdr:rowOff>0</xdr:rowOff>
                  </from>
                  <to>
                    <xdr:col>3</xdr:col>
                    <xdr:colOff>9525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24" name="Button 40">
              <controlPr defaultSize="0" print="0" autoFill="0" autoPict="0" macro="[0]!GoTo_Sheet4A_HEA">
                <anchor moveWithCells="1" sizeWithCells="1">
                  <from>
                    <xdr:col>2</xdr:col>
                    <xdr:colOff>9525</xdr:colOff>
                    <xdr:row>27</xdr:row>
                    <xdr:rowOff>0</xdr:rowOff>
                  </from>
                  <to>
                    <xdr:col>3</xdr:col>
                    <xdr:colOff>9525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25" name="Button 41">
              <controlPr defaultSize="0" print="0" autoFill="0" autoPict="0" macro="[0]!GoTo_Sheet4A_FSE">
                <anchor moveWithCells="1" sizeWithCells="1">
                  <from>
                    <xdr:col>2</xdr:col>
                    <xdr:colOff>0</xdr:colOff>
                    <xdr:row>27</xdr:row>
                    <xdr:rowOff>0</xdr:rowOff>
                  </from>
                  <to>
                    <xdr:col>3</xdr:col>
                    <xdr:colOff>9525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26" name="Button 43">
              <controlPr defaultSize="0" print="0" autoFill="0" autoPict="0" macro="[0]!GoTo_Sheet4A_CCW">
                <anchor moveWithCells="1" sizeWithCells="1">
                  <from>
                    <xdr:col>2</xdr:col>
                    <xdr:colOff>0</xdr:colOff>
                    <xdr:row>27</xdr:row>
                    <xdr:rowOff>0</xdr:rowOff>
                  </from>
                  <to>
                    <xdr:col>3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27" name="Button 44">
              <controlPr defaultSize="0" print="0" autoFill="0" autoPict="0" macro="[0]!GoTo_Sheet4A_APS">
                <anchor moveWithCells="1" sizeWithCells="1">
                  <from>
                    <xdr:col>2</xdr:col>
                    <xdr:colOff>0</xdr:colOff>
                    <xdr:row>28</xdr:row>
                    <xdr:rowOff>0</xdr:rowOff>
                  </from>
                  <to>
                    <xdr:col>3</xdr:col>
                    <xdr:colOff>0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28" name="Button 45">
              <controlPr defaultSize="0" print="0" autoFill="0" autoPict="0" macro="[0]!GoTo_Sheet4A_NMA">
                <anchor moveWithCells="1" sizeWithCells="1">
                  <from>
                    <xdr:col>2</xdr:col>
                    <xdr:colOff>0</xdr:colOff>
                    <xdr:row>29</xdr:row>
                    <xdr:rowOff>9525</xdr:rowOff>
                  </from>
                  <to>
                    <xdr:col>3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29" name="Button 46">
              <controlPr defaultSize="0" print="0" autoFill="0" autoPict="0" macro="[0]!GoTo_Sheet4A_MNP">
                <anchor moveWithCells="1" sizeWithCells="1">
                  <from>
                    <xdr:col>2</xdr:col>
                    <xdr:colOff>9525</xdr:colOff>
                    <xdr:row>29</xdr:row>
                    <xdr:rowOff>333375</xdr:rowOff>
                  </from>
                  <to>
                    <xdr:col>2</xdr:col>
                    <xdr:colOff>600075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30" name="Button 47">
              <controlPr defaultSize="0" print="0" autoFill="0" autoPict="0" macro="[0]!GoTo_Sheet4A_TCM">
                <anchor moveWithCells="1" sizeWithCells="1">
                  <from>
                    <xdr:col>2</xdr:col>
                    <xdr:colOff>9525</xdr:colOff>
                    <xdr:row>31</xdr:row>
                    <xdr:rowOff>9525</xdr:rowOff>
                  </from>
                  <to>
                    <xdr:col>3</xdr:col>
                    <xdr:colOff>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31" name="Button 48">
              <controlPr defaultSize="0" print="0" autoFill="0" autoPict="0" macro="[0]!GoTo_Sheet4A_TES">
                <anchor moveWithCells="1" sizeWithCells="1">
                  <from>
                    <xdr:col>2</xdr:col>
                    <xdr:colOff>9525</xdr:colOff>
                    <xdr:row>32</xdr:row>
                    <xdr:rowOff>9525</xdr:rowOff>
                  </from>
                  <to>
                    <xdr:col>3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32" name="Button 49">
              <controlPr defaultSize="0" print="0" autoFill="0" autoPict="0" macro="[0]!GoTo_Sheet4A_GAU">
                <anchor moveWithCells="1" sizeWithCells="1">
                  <from>
                    <xdr:col>2</xdr:col>
                    <xdr:colOff>9525</xdr:colOff>
                    <xdr:row>33</xdr:row>
                    <xdr:rowOff>0</xdr:rowOff>
                  </from>
                  <to>
                    <xdr:col>3</xdr:col>
                    <xdr:colOff>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33" name="Button 50">
              <controlPr defaultSize="0" print="0" autoFill="0" autoPict="0" macro="[0]!GoTo_Sheet4A_RES">
                <anchor moveWithCells="1" sizeWithCells="1">
                  <from>
                    <xdr:col>2</xdr:col>
                    <xdr:colOff>9525</xdr:colOff>
                    <xdr:row>34</xdr:row>
                    <xdr:rowOff>9525</xdr:rowOff>
                  </from>
                  <to>
                    <xdr:col>3</xdr:col>
                    <xdr:colOff>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34" name="Button 53">
              <controlPr defaultSize="0" print="0" autoFill="0" autoPict="0" macro="[0]!GoTo_Sheet4A_MOS">
                <anchor moveWithCells="1" sizeWithCells="1">
                  <from>
                    <xdr:col>2</xdr:col>
                    <xdr:colOff>0</xdr:colOff>
                    <xdr:row>35</xdr:row>
                    <xdr:rowOff>9525</xdr:rowOff>
                  </from>
                  <to>
                    <xdr:col>3</xdr:col>
                    <xdr:colOff>0</xdr:colOff>
                    <xdr:row>35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35" name="Button 54">
              <controlPr defaultSize="0" print="0" autoFill="0" autoPict="0" macro="[0]!GoTo_Sheet4A_HCE">
                <anchor moveWithCells="1" sizeWithCells="1">
                  <from>
                    <xdr:col>2</xdr:col>
                    <xdr:colOff>9525</xdr:colOff>
                    <xdr:row>36</xdr:row>
                    <xdr:rowOff>9525</xdr:rowOff>
                  </from>
                  <to>
                    <xdr:col>3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36" name="Button 62">
              <controlPr defaultSize="0" print="0" autoFill="0" autoPict="0" macro="[0]!GoTo_Sheet4A_FSS">
                <anchor moveWithCells="1" sizeWithCells="1">
                  <from>
                    <xdr:col>2</xdr:col>
                    <xdr:colOff>0</xdr:colOff>
                    <xdr:row>40</xdr:row>
                    <xdr:rowOff>0</xdr:rowOff>
                  </from>
                  <to>
                    <xdr:col>3</xdr:col>
                    <xdr:colOff>0</xdr:colOff>
                    <xdr:row>40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37" name="Button 63">
              <controlPr defaultSize="0" print="0" autoFill="0" autoPict="0" macro="[0]!GoTo_Sheet4A_ADM">
                <anchor moveWithCells="1" sizeWithCells="1">
                  <from>
                    <xdr:col>2</xdr:col>
                    <xdr:colOff>0</xdr:colOff>
                    <xdr:row>39</xdr:row>
                    <xdr:rowOff>9525</xdr:rowOff>
                  </from>
                  <to>
                    <xdr:col>3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38" name="Button 64">
              <controlPr defaultSize="0" print="0" autoFill="0" autoPict="0" macro="[0]!GoTo_Sheet4A_Total">
                <anchor moveWithCells="1" sizeWithCells="1">
                  <from>
                    <xdr:col>2</xdr:col>
                    <xdr:colOff>0</xdr:colOff>
                    <xdr:row>42</xdr:row>
                    <xdr:rowOff>0</xdr:rowOff>
                  </from>
                  <to>
                    <xdr:col>3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39" name="Button 65">
              <controlPr defaultSize="0" print="0" autoFill="0" autoPict="0" macro="[0]!GoTo_Sheet4A1">
                <anchor moveWithCells="1" sizeWithCells="1">
                  <from>
                    <xdr:col>2</xdr:col>
                    <xdr:colOff>0</xdr:colOff>
                    <xdr:row>42</xdr:row>
                    <xdr:rowOff>0</xdr:rowOff>
                  </from>
                  <to>
                    <xdr:col>3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40" name="Button 66">
              <controlPr defaultSize="0" print="0" autoFill="0" autoPict="0" macro="[0]!GoTo_Sheet4B">
                <anchor moveWithCells="1" sizeWithCells="1">
                  <from>
                    <xdr:col>2</xdr:col>
                    <xdr:colOff>0</xdr:colOff>
                    <xdr:row>43</xdr:row>
                    <xdr:rowOff>0</xdr:rowOff>
                  </from>
                  <to>
                    <xdr:col>2</xdr:col>
                    <xdr:colOff>600075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41" name="Button 67">
              <controlPr defaultSize="0" print="0" autoFill="0" autoPict="0" macro="[0]!GoTo_Sheet5">
                <anchor moveWithCells="1" sizeWithCells="1">
                  <from>
                    <xdr:col>2</xdr:col>
                    <xdr:colOff>0</xdr:colOff>
                    <xdr:row>46</xdr:row>
                    <xdr:rowOff>0</xdr:rowOff>
                  </from>
                  <to>
                    <xdr:col>3</xdr:col>
                    <xdr:colOff>0</xdr:colOff>
                    <xdr:row>46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42" name="Button 68">
              <controlPr defaultSize="0" print="0" autoFill="0" autoPict="0" macro="[0]!GoTo_Sheet4C">
                <anchor moveWithCells="1" sizeWithCells="1">
                  <from>
                    <xdr:col>2</xdr:col>
                    <xdr:colOff>0</xdr:colOff>
                    <xdr:row>44</xdr:row>
                    <xdr:rowOff>0</xdr:rowOff>
                  </from>
                  <to>
                    <xdr:col>3</xdr:col>
                    <xdr:colOff>0</xdr:colOff>
                    <xdr:row>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43" name="Button 69">
              <controlPr defaultSize="0" print="0" autoFill="0" autoPict="0" macro="[0]!GoTo_Sheet6">
                <anchor moveWithCells="1" sizeWithCells="1">
                  <from>
                    <xdr:col>2</xdr:col>
                    <xdr:colOff>0</xdr:colOff>
                    <xdr:row>47</xdr:row>
                    <xdr:rowOff>0</xdr:rowOff>
                  </from>
                  <to>
                    <xdr:col>3</xdr:col>
                    <xdr:colOff>0</xdr:colOff>
                    <xdr:row>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r:id="rId44" name="Button 70">
              <controlPr defaultSize="0" print="0" autoFill="0" autoPict="0" macro="[0]!GoTo_Sheet7">
                <anchor moveWithCells="1" siz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3</xdr:col>
                    <xdr:colOff>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r:id="rId45" name="Button 71">
              <controlPr defaultSize="0" print="0" autoFill="0" autoPict="0" macro="[0]!GoTo_Sheet8">
                <anchor moveWithCells="1" sizeWithCells="1">
                  <from>
                    <xdr:col>2</xdr:col>
                    <xdr:colOff>0</xdr:colOff>
                    <xdr:row>50</xdr:row>
                    <xdr:rowOff>0</xdr:rowOff>
                  </from>
                  <to>
                    <xdr:col>3</xdr:col>
                    <xdr:colOff>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r:id="rId46" name="Button 72">
              <controlPr defaultSize="0" print="0" autoFill="0" autoPict="0" macro="[0]!GoTo_Sheet8A">
                <anchor moveWithCells="1" siz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3</xdr:col>
                    <xdr:colOff>0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r:id="rId47" name="Button 73">
              <controlPr defaultSize="0" print="0" autoFill="0" autoPict="0" macro="[0]!GoTo_Sheet8B">
                <anchor moveWithCells="1" sizeWithCells="1">
                  <from>
                    <xdr:col>2</xdr:col>
                    <xdr:colOff>0</xdr:colOff>
                    <xdr:row>52</xdr:row>
                    <xdr:rowOff>0</xdr:rowOff>
                  </from>
                  <to>
                    <xdr:col>3</xdr:col>
                    <xdr:colOff>0</xdr:colOff>
                    <xdr:row>52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r:id="rId48" name="Button 74">
              <controlPr defaultSize="0" print="0" autoFill="0" autoPict="0" macro="[0]!GoTo_Sheet9">
                <anchor moveWithCells="1" sizeWithCells="1">
                  <from>
                    <xdr:col>2</xdr:col>
                    <xdr:colOff>0</xdr:colOff>
                    <xdr:row>53</xdr:row>
                    <xdr:rowOff>0</xdr:rowOff>
                  </from>
                  <to>
                    <xdr:col>3</xdr:col>
                    <xdr:colOff>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r:id="rId49" name="Button 76">
              <controlPr defaultSize="0" print="0" autoFill="0" autoPict="0" macro="[0]!GoTo_Sheet9A">
                <anchor moveWithCells="1" sizeWithCells="1">
                  <from>
                    <xdr:col>2</xdr:col>
                    <xdr:colOff>0</xdr:colOff>
                    <xdr:row>54</xdr:row>
                    <xdr:rowOff>0</xdr:rowOff>
                  </from>
                  <to>
                    <xdr:col>3</xdr:col>
                    <xdr:colOff>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r:id="rId50" name="Button 77">
              <controlPr defaultSize="0" print="0" autoFill="0" autoPict="0" macro="[0]!GoTo_Sheet9B">
                <anchor moveWithCells="1" sizeWithCells="1">
                  <from>
                    <xdr:col>2</xdr:col>
                    <xdr:colOff>0</xdr:colOff>
                    <xdr:row>55</xdr:row>
                    <xdr:rowOff>0</xdr:rowOff>
                  </from>
                  <to>
                    <xdr:col>3</xdr:col>
                    <xdr:colOff>0</xdr:colOff>
                    <xdr:row>55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4" r:id="rId51" name="Button 78">
              <controlPr defaultSize="0" print="0" autoFill="0" autoPict="0" macro="[0]!Print_Sheet10">
                <anchor moveWithCells="1" sizeWithCells="1">
                  <from>
                    <xdr:col>2</xdr:col>
                    <xdr:colOff>0</xdr:colOff>
                    <xdr:row>56</xdr:row>
                    <xdr:rowOff>0</xdr:rowOff>
                  </from>
                  <to>
                    <xdr:col>3</xdr:col>
                    <xdr:colOff>0</xdr:colOff>
                    <xdr:row>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5" r:id="rId52" name="Button 79">
              <controlPr defaultSize="0" print="0" autoFill="0" autoPict="0" macro="[0]!GoTo_Sheet10A">
                <anchor moveWithCells="1" sizeWithCells="1">
                  <from>
                    <xdr:col>2</xdr:col>
                    <xdr:colOff>0</xdr:colOff>
                    <xdr:row>57</xdr:row>
                    <xdr:rowOff>0</xdr:rowOff>
                  </from>
                  <to>
                    <xdr:col>2</xdr:col>
                    <xdr:colOff>600075</xdr:colOff>
                    <xdr:row>57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6" r:id="rId53" name="Button 80">
              <controlPr defaultSize="0" print="0" autoFill="0" autoPict="0" macro="[0]!GoTo_Sheet11">
                <anchor moveWithCells="1" sizeWithCells="1">
                  <from>
                    <xdr:col>2</xdr:col>
                    <xdr:colOff>0</xdr:colOff>
                    <xdr:row>58</xdr:row>
                    <xdr:rowOff>0</xdr:rowOff>
                  </from>
                  <to>
                    <xdr:col>3</xdr:col>
                    <xdr:colOff>0</xdr:colOff>
                    <xdr:row>58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7" r:id="rId54" name="Button 81">
              <controlPr defaultSize="0" print="0" autoFill="0" autoPict="0" macro="[0]!GoTo_Sheet12">
                <anchor moveWithCells="1" sizeWithCells="1">
                  <from>
                    <xdr:col>2</xdr:col>
                    <xdr:colOff>0</xdr:colOff>
                    <xdr:row>59</xdr:row>
                    <xdr:rowOff>0</xdr:rowOff>
                  </from>
                  <to>
                    <xdr:col>3</xdr:col>
                    <xdr:colOff>0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" r:id="rId55" name="Button 82">
              <controlPr defaultSize="0" print="0" autoFill="0" autoPict="0" macro="[0]!GoTo_Sheet13">
                <anchor moveWithCells="1" sizeWithCells="1">
                  <from>
                    <xdr:col>2</xdr:col>
                    <xdr:colOff>0</xdr:colOff>
                    <xdr:row>60</xdr:row>
                    <xdr:rowOff>0</xdr:rowOff>
                  </from>
                  <to>
                    <xdr:col>3</xdr:col>
                    <xdr:colOff>0</xdr:colOff>
                    <xdr:row>60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9" r:id="rId56" name="Button 83">
              <controlPr defaultSize="0" print="0" autoFill="0" autoPict="0" macro="[0]!GoTo_Sheet14">
                <anchor moveWithCells="1" sizeWithCells="1">
                  <from>
                    <xdr:col>2</xdr:col>
                    <xdr:colOff>0</xdr:colOff>
                    <xdr:row>61</xdr:row>
                    <xdr:rowOff>0</xdr:rowOff>
                  </from>
                  <to>
                    <xdr:col>3</xdr:col>
                    <xdr:colOff>0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0" r:id="rId57" name="Button 84">
              <controlPr defaultSize="0" print="0" autoFill="0" autoPict="0" macro="[0]!GoTo_Sheet15">
                <anchor moveWithCells="1" sizeWithCells="1">
                  <from>
                    <xdr:col>2</xdr:col>
                    <xdr:colOff>0</xdr:colOff>
                    <xdr:row>62</xdr:row>
                    <xdr:rowOff>0</xdr:rowOff>
                  </from>
                  <to>
                    <xdr:col>3</xdr:col>
                    <xdr:colOff>0</xdr:colOff>
                    <xdr:row>62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r:id="rId58" name="Button 85">
              <controlPr defaultSize="0" print="0" autoFill="0" autoPict="0" macro="[0]!GoTo_Sheet16">
                <anchor moveWithCells="1" sizeWithCells="1">
                  <from>
                    <xdr:col>2</xdr:col>
                    <xdr:colOff>0</xdr:colOff>
                    <xdr:row>65</xdr:row>
                    <xdr:rowOff>0</xdr:rowOff>
                  </from>
                  <to>
                    <xdr:col>3</xdr:col>
                    <xdr:colOff>0</xdr:colOff>
                    <xdr:row>65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r:id="rId59" name="Button 86">
              <controlPr defaultSize="0" print="0" autoFill="0" autoPict="0" macro="[0]!GoTo_Sheet17">
                <anchor moveWithCells="1" sizeWithCells="1">
                  <from>
                    <xdr:col>2</xdr:col>
                    <xdr:colOff>0</xdr:colOff>
                    <xdr:row>66</xdr:row>
                    <xdr:rowOff>0</xdr:rowOff>
                  </from>
                  <to>
                    <xdr:col>3</xdr:col>
                    <xdr:colOff>0</xdr:colOff>
                    <xdr:row>66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4" r:id="rId60" name="Button 88">
              <controlPr defaultSize="0" print="0" autoFill="0" autoPict="0" macro="[0]!Print_Sheet2A1">
                <anchor moveWithCells="1" sizeWithCells="1">
                  <from>
                    <xdr:col>3</xdr:col>
                    <xdr:colOff>0</xdr:colOff>
                    <xdr:row>5</xdr:row>
                    <xdr:rowOff>9525</xdr:rowOff>
                  </from>
                  <to>
                    <xdr:col>4</xdr:col>
                    <xdr:colOff>0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5" r:id="rId61" name="Button 89">
              <controlPr defaultSize="0" print="0" autoFill="0" autoPict="0" macro="[0]!Print_Sheet2">
                <anchor moveWithCells="1" sizeWithCells="1">
                  <from>
                    <xdr:col>3</xdr:col>
                    <xdr:colOff>9525</xdr:colOff>
                    <xdr:row>3</xdr:row>
                    <xdr:rowOff>9525</xdr:rowOff>
                  </from>
                  <to>
                    <xdr:col>4</xdr:col>
                    <xdr:colOff>0</xdr:colOff>
                    <xdr:row>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6" r:id="rId62" name="Button 90">
              <controlPr defaultSize="0" print="0" autoFill="0" autoPict="0" macro="[0]!Print_Sheet2C">
                <anchor moveWithCells="1" sizeWithCells="1">
                  <from>
                    <xdr:col>3</xdr:col>
                    <xdr:colOff>0</xdr:colOff>
                    <xdr:row>6</xdr:row>
                    <xdr:rowOff>9525</xdr:rowOff>
                  </from>
                  <to>
                    <xdr:col>4</xdr:col>
                    <xdr:colOff>0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7" r:id="rId63" name="Button 91">
              <controlPr defaultSize="0" print="0" autoFill="0" autoPict="0" macro="[0]!Print_Sheet2D">
                <anchor moveWithCells="1" sizeWithCells="1">
                  <from>
                    <xdr:col>3</xdr:col>
                    <xdr:colOff>9525</xdr:colOff>
                    <xdr:row>7</xdr:row>
                    <xdr:rowOff>0</xdr:rowOff>
                  </from>
                  <to>
                    <xdr:col>4</xdr:col>
                    <xdr:colOff>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8" r:id="rId64" name="Button 92">
              <controlPr defaultSize="0" print="0" autoFill="0" autoPict="0" macro="[0]!Print_Sheet3A1">
                <anchor moveWithCells="1" sizeWithCells="1">
                  <from>
                    <xdr:col>3</xdr:col>
                    <xdr:colOff>0</xdr:colOff>
                    <xdr:row>10</xdr:row>
                    <xdr:rowOff>0</xdr:rowOff>
                  </from>
                  <to>
                    <xdr:col>4</xdr:col>
                    <xdr:colOff>0</xdr:colOff>
                    <xdr:row>10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9" r:id="rId65" name="Button 93">
              <controlPr defaultSize="0" print="0" autoFill="0" autoPict="0" macro="[0]!Print_Sheet3A2">
                <anchor moveWithCells="1" sizeWithCells="1">
                  <from>
                    <xdr:col>3</xdr:col>
                    <xdr:colOff>0</xdr:colOff>
                    <xdr:row>11</xdr:row>
                    <xdr:rowOff>9525</xdr:rowOff>
                  </from>
                  <to>
                    <xdr:col>4</xdr:col>
                    <xdr:colOff>0</xdr:colOff>
                    <xdr:row>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0" r:id="rId66" name="Button 94">
              <controlPr defaultSize="0" print="0" autoFill="0" autoPict="0" macro="[0]!Print_Sheet3A3FSP">
                <anchor moveWithCells="1" sizeWithCells="1">
                  <from>
                    <xdr:col>3</xdr:col>
                    <xdr:colOff>9525</xdr:colOff>
                    <xdr:row>12</xdr:row>
                    <xdr:rowOff>9525</xdr:rowOff>
                  </from>
                  <to>
                    <xdr:col>4</xdr:col>
                    <xdr:colOff>9525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1" r:id="rId67" name="Button 95">
              <controlPr defaultSize="0" print="0" autoFill="0" autoPict="0" macro="[0]!Print_Sheet4">
                <anchor moveWithCells="1" sizeWithCells="1">
                  <from>
                    <xdr:col>3</xdr:col>
                    <xdr:colOff>9525</xdr:colOff>
                    <xdr:row>14</xdr:row>
                    <xdr:rowOff>9525</xdr:rowOff>
                  </from>
                  <to>
                    <xdr:col>4</xdr:col>
                    <xdr:colOff>9525</xdr:colOff>
                    <xdr:row>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2" r:id="rId68" name="Button 96">
              <controlPr defaultSize="0" print="0" autoFill="0" autoPict="0" macro="[0]!Print_Sheet4A_STD">
                <anchor moveWithCells="1" sizeWithCells="1">
                  <from>
                    <xdr:col>3</xdr:col>
                    <xdr:colOff>9525</xdr:colOff>
                    <xdr:row>16</xdr:row>
                    <xdr:rowOff>9525</xdr:rowOff>
                  </from>
                  <to>
                    <xdr:col>4</xdr:col>
                    <xdr:colOff>9525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3" r:id="rId69" name="Button 97">
              <controlPr defaultSize="0" print="0" autoFill="0" autoPict="0" macro="[0]!Print_Sheet4A_SSS">
                <anchor moveWithCells="1" sizeWithCells="1">
                  <from>
                    <xdr:col>3</xdr:col>
                    <xdr:colOff>9525</xdr:colOff>
                    <xdr:row>17</xdr:row>
                    <xdr:rowOff>9525</xdr:rowOff>
                  </from>
                  <to>
                    <xdr:col>4</xdr:col>
                    <xdr:colOff>9525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5" r:id="rId70" name="Button 99">
              <controlPr defaultSize="0" print="0" autoFill="0" autoPict="0" macro="[0]!Print_Sheet4A_FPS">
                <anchor moveWithCells="1" sizeWithCells="1">
                  <from>
                    <xdr:col>3</xdr:col>
                    <xdr:colOff>9525</xdr:colOff>
                    <xdr:row>19</xdr:row>
                    <xdr:rowOff>0</xdr:rowOff>
                  </from>
                  <to>
                    <xdr:col>4</xdr:col>
                    <xdr:colOff>9525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7" r:id="rId71" name="Button 101">
              <controlPr defaultSize="0" print="0" autoFill="0" autoPict="0" macro="[0]!Print_Sheet4ACSP">
                <anchor moveWithCells="1" sizeWithCells="1">
                  <from>
                    <xdr:col>3</xdr:col>
                    <xdr:colOff>9525</xdr:colOff>
                    <xdr:row>21</xdr:row>
                    <xdr:rowOff>0</xdr:rowOff>
                  </from>
                  <to>
                    <xdr:col>4</xdr:col>
                    <xdr:colOff>9525</xdr:colOff>
                    <xdr:row>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" r:id="rId72" name="Button 102">
              <controlPr defaultSize="0" print="0" autoFill="0" autoPict="0" macro="[0]!Print_Sheet4AEPS">
                <anchor moveWithCells="1" sizeWithCells="1">
                  <from>
                    <xdr:col>3</xdr:col>
                    <xdr:colOff>9525</xdr:colOff>
                    <xdr:row>22</xdr:row>
                    <xdr:rowOff>0</xdr:rowOff>
                  </from>
                  <to>
                    <xdr:col>4</xdr:col>
                    <xdr:colOff>9525</xdr:colOff>
                    <xdr:row>22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" r:id="rId73" name="Button 103">
              <controlPr defaultSize="0" print="0" autoFill="0" autoPict="0" macro="[0]!Print_Sheet4A_MTS">
                <anchor moveWithCells="1" sizeWithCells="1">
                  <from>
                    <xdr:col>3</xdr:col>
                    <xdr:colOff>9525</xdr:colOff>
                    <xdr:row>23</xdr:row>
                    <xdr:rowOff>0</xdr:rowOff>
                  </from>
                  <to>
                    <xdr:col>4</xdr:col>
                    <xdr:colOff>9525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" r:id="rId74" name="Button 104">
              <controlPr defaultSize="0" print="0" autoFill="0" autoPict="0" macro="[0]!Print_Sheet4A_REP">
                <anchor moveWithCells="1" sizeWithCells="1">
                  <from>
                    <xdr:col>3</xdr:col>
                    <xdr:colOff>9525</xdr:colOff>
                    <xdr:row>23</xdr:row>
                    <xdr:rowOff>342900</xdr:rowOff>
                  </from>
                  <to>
                    <xdr:col>4</xdr:col>
                    <xdr:colOff>9525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1" r:id="rId75" name="Button 105">
              <controlPr defaultSize="0" print="0" autoFill="0" autoPict="0" macro="[0]!Print_Sheet4A_DCS">
                <anchor moveWithCells="1" sizeWithCells="1">
                  <from>
                    <xdr:col>3</xdr:col>
                    <xdr:colOff>9525</xdr:colOff>
                    <xdr:row>25</xdr:row>
                    <xdr:rowOff>0</xdr:rowOff>
                  </from>
                  <to>
                    <xdr:col>4</xdr:col>
                    <xdr:colOff>9525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" r:id="rId76" name="Button 106">
              <controlPr defaultSize="0" print="0" autoFill="0" autoPict="0" macro="[0]!Print_Sheet4A_FIS">
                <anchor moveWithCells="1" sizeWithCells="1">
                  <from>
                    <xdr:col>3</xdr:col>
                    <xdr:colOff>9525</xdr:colOff>
                    <xdr:row>25</xdr:row>
                    <xdr:rowOff>0</xdr:rowOff>
                  </from>
                  <to>
                    <xdr:col>4</xdr:col>
                    <xdr:colOff>9525</xdr:colOff>
                    <xdr:row>25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3" r:id="rId77" name="Button 107">
              <controlPr defaultSize="0" print="0" autoFill="0" autoPict="0" macro="[0]!Print_Sheet4A_MAP">
                <anchor moveWithCells="1" sizeWithCells="1">
                  <from>
                    <xdr:col>3</xdr:col>
                    <xdr:colOff>9525</xdr:colOff>
                    <xdr:row>26</xdr:row>
                    <xdr:rowOff>0</xdr:rowOff>
                  </from>
                  <to>
                    <xdr:col>4</xdr:col>
                    <xdr:colOff>9525</xdr:colOff>
                    <xdr:row>26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4" r:id="rId78" name="Button 108">
              <controlPr defaultSize="0" print="0" autoFill="0" autoPict="0" macro="[0]!Print_Sheet4A_HEA">
                <anchor moveWithCells="1" sizeWithCells="1">
                  <from>
                    <xdr:col>3</xdr:col>
                    <xdr:colOff>9525</xdr:colOff>
                    <xdr:row>27</xdr:row>
                    <xdr:rowOff>0</xdr:rowOff>
                  </from>
                  <to>
                    <xdr:col>4</xdr:col>
                    <xdr:colOff>9525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5" r:id="rId79" name="Button 109">
              <controlPr defaultSize="0" print="0" autoFill="0" autoPict="0" macro="[0]!Print_Sheet4A_FSE">
                <anchor moveWithCells="1" sizeWithCells="1">
                  <from>
                    <xdr:col>3</xdr:col>
                    <xdr:colOff>9525</xdr:colOff>
                    <xdr:row>27</xdr:row>
                    <xdr:rowOff>0</xdr:rowOff>
                  </from>
                  <to>
                    <xdr:col>4</xdr:col>
                    <xdr:colOff>9525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6" r:id="rId80" name="Button 110">
              <controlPr defaultSize="0" print="0" autoFill="0" autoPict="0" macro="[0]!Print_Sheet4A_CCW">
                <anchor moveWithCells="1" sizeWithCells="1">
                  <from>
                    <xdr:col>3</xdr:col>
                    <xdr:colOff>9525</xdr:colOff>
                    <xdr:row>27</xdr:row>
                    <xdr:rowOff>0</xdr:rowOff>
                  </from>
                  <to>
                    <xdr:col>4</xdr:col>
                    <xdr:colOff>9525</xdr:colOff>
                    <xdr:row>27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7" r:id="rId81" name="Button 111">
              <controlPr defaultSize="0" print="0" autoFill="0" autoPict="0" macro="[0]!Print_Sheet4A_APS">
                <anchor moveWithCells="1" sizeWithCells="1">
                  <from>
                    <xdr:col>3</xdr:col>
                    <xdr:colOff>9525</xdr:colOff>
                    <xdr:row>28</xdr:row>
                    <xdr:rowOff>9525</xdr:rowOff>
                  </from>
                  <to>
                    <xdr:col>4</xdr:col>
                    <xdr:colOff>9525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8" r:id="rId82" name="Button 112">
              <controlPr defaultSize="0" print="0" autoFill="0" autoPict="0" macro="[0]!Print_Sheet4A_NMA">
                <anchor moveWithCells="1" sizeWithCells="1">
                  <from>
                    <xdr:col>3</xdr:col>
                    <xdr:colOff>9525</xdr:colOff>
                    <xdr:row>29</xdr:row>
                    <xdr:rowOff>0</xdr:rowOff>
                  </from>
                  <to>
                    <xdr:col>4</xdr:col>
                    <xdr:colOff>9525</xdr:colOff>
                    <xdr:row>29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9" r:id="rId83" name="Button 113">
              <controlPr defaultSize="0" print="0" autoFill="0" autoPict="0" macro="[0]!Print_Sheet4A_MNP">
                <anchor moveWithCells="1" sizeWithCells="1">
                  <from>
                    <xdr:col>3</xdr:col>
                    <xdr:colOff>9525</xdr:colOff>
                    <xdr:row>29</xdr:row>
                    <xdr:rowOff>333375</xdr:rowOff>
                  </from>
                  <to>
                    <xdr:col>4</xdr:col>
                    <xdr:colOff>9525</xdr:colOff>
                    <xdr:row>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0" r:id="rId84" name="Button 114">
              <controlPr defaultSize="0" print="0" autoFill="0" autoPict="0" macro="[0]!Print_Sheet4A_TCM">
                <anchor moveWithCells="1" sizeWithCells="1">
                  <from>
                    <xdr:col>3</xdr:col>
                    <xdr:colOff>9525</xdr:colOff>
                    <xdr:row>31</xdr:row>
                    <xdr:rowOff>0</xdr:rowOff>
                  </from>
                  <to>
                    <xdr:col>4</xdr:col>
                    <xdr:colOff>9525</xdr:colOff>
                    <xdr:row>31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1" r:id="rId85" name="Button 115">
              <controlPr defaultSize="0" print="0" autoFill="0" autoPict="0" macro="[0]!Print_Sheet4A_TES">
                <anchor moveWithCells="1" sizeWithCells="1">
                  <from>
                    <xdr:col>3</xdr:col>
                    <xdr:colOff>9525</xdr:colOff>
                    <xdr:row>32</xdr:row>
                    <xdr:rowOff>9525</xdr:rowOff>
                  </from>
                  <to>
                    <xdr:col>4</xdr:col>
                    <xdr:colOff>9525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2" r:id="rId86" name="Button 116">
              <controlPr defaultSize="0" print="0" autoFill="0" autoPict="0" macro="[0]!Print_Sheet4A_GAP">
                <anchor moveWithCells="1" sizeWithCells="1">
                  <from>
                    <xdr:col>3</xdr:col>
                    <xdr:colOff>9525</xdr:colOff>
                    <xdr:row>33</xdr:row>
                    <xdr:rowOff>0</xdr:rowOff>
                  </from>
                  <to>
                    <xdr:col>4</xdr:col>
                    <xdr:colOff>9525</xdr:colOff>
                    <xdr:row>33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3" r:id="rId87" name="Button 117">
              <controlPr defaultSize="0" print="0" autoFill="0" autoPict="0" macro="[0]!Print_Sheet4A_RES">
                <anchor moveWithCells="1" sizeWithCells="1">
                  <from>
                    <xdr:col>3</xdr:col>
                    <xdr:colOff>9525</xdr:colOff>
                    <xdr:row>34</xdr:row>
                    <xdr:rowOff>9525</xdr:rowOff>
                  </from>
                  <to>
                    <xdr:col>4</xdr:col>
                    <xdr:colOff>9525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4" r:id="rId88" name="Button 118">
              <controlPr defaultSize="0" print="0" autoFill="0" autoPict="0" macro="[0]!Print_Sheet4A_MOS">
                <anchor moveWithCells="1" sizeWithCells="1">
                  <from>
                    <xdr:col>3</xdr:col>
                    <xdr:colOff>9525</xdr:colOff>
                    <xdr:row>35</xdr:row>
                    <xdr:rowOff>9525</xdr:rowOff>
                  </from>
                  <to>
                    <xdr:col>4</xdr:col>
                    <xdr:colOff>9525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5" r:id="rId89" name="Button 119">
              <controlPr defaultSize="0" print="0" autoFill="0" autoPict="0" macro="[0]!Print_Sheet4A_HCE">
                <anchor moveWithCells="1" sizeWithCells="1">
                  <from>
                    <xdr:col>3</xdr:col>
                    <xdr:colOff>9525</xdr:colOff>
                    <xdr:row>36</xdr:row>
                    <xdr:rowOff>9525</xdr:rowOff>
                  </from>
                  <to>
                    <xdr:col>4</xdr:col>
                    <xdr:colOff>9525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r:id="rId90" name="Button 120">
              <controlPr defaultSize="0" print="0" autoFill="0" autoPict="0" macro="[0]!Print_Sheet4A_FSS">
                <anchor moveWithCells="1" sizeWithCells="1">
                  <from>
                    <xdr:col>3</xdr:col>
                    <xdr:colOff>9525</xdr:colOff>
                    <xdr:row>40</xdr:row>
                    <xdr:rowOff>0</xdr:rowOff>
                  </from>
                  <to>
                    <xdr:col>4</xdr:col>
                    <xdr:colOff>9525</xdr:colOff>
                    <xdr:row>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7" r:id="rId91" name="Button 121">
              <controlPr defaultSize="0" print="0" autoFill="0" autoPict="0" macro="[0]!Print_Sheet4A_ADM">
                <anchor moveWithCells="1" sizeWithCells="1">
                  <from>
                    <xdr:col>3</xdr:col>
                    <xdr:colOff>9525</xdr:colOff>
                    <xdr:row>39</xdr:row>
                    <xdr:rowOff>0</xdr:rowOff>
                  </from>
                  <to>
                    <xdr:col>4</xdr:col>
                    <xdr:colOff>9525</xdr:colOff>
                    <xdr:row>39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8" r:id="rId92" name="Button 122">
              <controlPr defaultSize="0" print="0" autoFill="0" autoPict="0" macro="[0]!Print_Sheet4A_Total">
                <anchor moveWithCells="1" sizeWithCells="1">
                  <from>
                    <xdr:col>3</xdr:col>
                    <xdr:colOff>9525</xdr:colOff>
                    <xdr:row>42</xdr:row>
                    <xdr:rowOff>0</xdr:rowOff>
                  </from>
                  <to>
                    <xdr:col>4</xdr:col>
                    <xdr:colOff>9525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9" r:id="rId93" name="Button 123">
              <controlPr defaultSize="0" print="0" autoFill="0" autoPict="0" macro="[0]!Print_Sheet4A1">
                <anchor moveWithCells="1" sizeWithCells="1">
                  <from>
                    <xdr:col>3</xdr:col>
                    <xdr:colOff>9525</xdr:colOff>
                    <xdr:row>42</xdr:row>
                    <xdr:rowOff>0</xdr:rowOff>
                  </from>
                  <to>
                    <xdr:col>4</xdr:col>
                    <xdr:colOff>9525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0" r:id="rId94" name="Button 124">
              <controlPr defaultSize="0" print="0" autoFill="0" autoPict="0" macro="[0]!Print_Sheet4B">
                <anchor moveWithCells="1" sizeWithCells="1">
                  <from>
                    <xdr:col>3</xdr:col>
                    <xdr:colOff>9525</xdr:colOff>
                    <xdr:row>43</xdr:row>
                    <xdr:rowOff>0</xdr:rowOff>
                  </from>
                  <to>
                    <xdr:col>4</xdr:col>
                    <xdr:colOff>9525</xdr:colOff>
                    <xdr:row>43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1" r:id="rId95" name="Button 125">
              <controlPr defaultSize="0" print="0" autoFill="0" autoPict="0" macro="[0]!Print_Sheet4C">
                <anchor moveWithCells="1" sizeWithCells="1">
                  <from>
                    <xdr:col>3</xdr:col>
                    <xdr:colOff>9525</xdr:colOff>
                    <xdr:row>44</xdr:row>
                    <xdr:rowOff>9525</xdr:rowOff>
                  </from>
                  <to>
                    <xdr:col>4</xdr:col>
                    <xdr:colOff>9525</xdr:colOff>
                    <xdr:row>44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2" r:id="rId96" name="Button 126">
              <controlPr defaultSize="0" print="0" autoFill="0" autoPict="0" macro="[0]!Print_Sheet5">
                <anchor moveWithCells="1" sizeWithCells="1">
                  <from>
                    <xdr:col>3</xdr:col>
                    <xdr:colOff>9525</xdr:colOff>
                    <xdr:row>46</xdr:row>
                    <xdr:rowOff>0</xdr:rowOff>
                  </from>
                  <to>
                    <xdr:col>4</xdr:col>
                    <xdr:colOff>9525</xdr:colOff>
                    <xdr:row>46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3" r:id="rId97" name="Button 127">
              <controlPr defaultSize="0" print="0" autoFill="0" autoPict="0" macro="[0]!Print_Sheet6">
                <anchor moveWithCells="1" sizeWithCells="1">
                  <from>
                    <xdr:col>3</xdr:col>
                    <xdr:colOff>9525</xdr:colOff>
                    <xdr:row>47</xdr:row>
                    <xdr:rowOff>0</xdr:rowOff>
                  </from>
                  <to>
                    <xdr:col>4</xdr:col>
                    <xdr:colOff>9525</xdr:colOff>
                    <xdr:row>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4" r:id="rId98" name="Button 128">
              <controlPr defaultSize="0" print="0" autoFill="0" autoPict="0" macro="[0]!Print_Sheet7">
                <anchor moveWithCells="1" sizeWithCells="1">
                  <from>
                    <xdr:col>3</xdr:col>
                    <xdr:colOff>9525</xdr:colOff>
                    <xdr:row>49</xdr:row>
                    <xdr:rowOff>9525</xdr:rowOff>
                  </from>
                  <to>
                    <xdr:col>4</xdr:col>
                    <xdr:colOff>9525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5" r:id="rId99" name="Button 129">
              <controlPr defaultSize="0" print="0" autoFill="0" autoPict="0" macro="[0]!Print_Sheet8">
                <anchor moveWithCells="1" sizeWithCells="1">
                  <from>
                    <xdr:col>3</xdr:col>
                    <xdr:colOff>9525</xdr:colOff>
                    <xdr:row>50</xdr:row>
                    <xdr:rowOff>9525</xdr:rowOff>
                  </from>
                  <to>
                    <xdr:col>4</xdr:col>
                    <xdr:colOff>9525</xdr:colOff>
                    <xdr:row>50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6" r:id="rId100" name="Button 130">
              <controlPr defaultSize="0" print="0" autoFill="0" autoPict="0" macro="[0]!Print_Sheet8A">
                <anchor moveWithCells="1" sizeWithCells="1">
                  <from>
                    <xdr:col>3</xdr:col>
                    <xdr:colOff>9525</xdr:colOff>
                    <xdr:row>51</xdr:row>
                    <xdr:rowOff>9525</xdr:rowOff>
                  </from>
                  <to>
                    <xdr:col>4</xdr:col>
                    <xdr:colOff>9525</xdr:colOff>
                    <xdr:row>51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7" r:id="rId101" name="Button 131">
              <controlPr defaultSize="0" print="0" autoFill="0" autoPict="0" macro="[0]!Print_Sheet8B">
                <anchor moveWithCells="1" sizeWithCells="1">
                  <from>
                    <xdr:col>3</xdr:col>
                    <xdr:colOff>9525</xdr:colOff>
                    <xdr:row>52</xdr:row>
                    <xdr:rowOff>9525</xdr:rowOff>
                  </from>
                  <to>
                    <xdr:col>4</xdr:col>
                    <xdr:colOff>9525</xdr:colOff>
                    <xdr:row>52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8" r:id="rId102" name="Button 132">
              <controlPr defaultSize="0" print="0" autoFill="0" autoPict="0" macro="[0]!Print_Sheet9">
                <anchor moveWithCells="1" sizeWithCells="1">
                  <from>
                    <xdr:col>3</xdr:col>
                    <xdr:colOff>9525</xdr:colOff>
                    <xdr:row>53</xdr:row>
                    <xdr:rowOff>0</xdr:rowOff>
                  </from>
                  <to>
                    <xdr:col>4</xdr:col>
                    <xdr:colOff>9525</xdr:colOff>
                    <xdr:row>53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9" r:id="rId103" name="Button 133">
              <controlPr defaultSize="0" print="0" autoFill="0" autoPict="0" macro="[0]!Print_Sheet9A">
                <anchor moveWithCells="1" sizeWithCells="1">
                  <from>
                    <xdr:col>3</xdr:col>
                    <xdr:colOff>9525</xdr:colOff>
                    <xdr:row>54</xdr:row>
                    <xdr:rowOff>0</xdr:rowOff>
                  </from>
                  <to>
                    <xdr:col>4</xdr:col>
                    <xdr:colOff>9525</xdr:colOff>
                    <xdr:row>54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0" r:id="rId104" name="Button 134">
              <controlPr defaultSize="0" print="0" autoFill="0" autoPict="0" macro="[0]!Print_Sheet9B">
                <anchor moveWithCells="1" sizeWithCells="1">
                  <from>
                    <xdr:col>3</xdr:col>
                    <xdr:colOff>9525</xdr:colOff>
                    <xdr:row>55</xdr:row>
                    <xdr:rowOff>9525</xdr:rowOff>
                  </from>
                  <to>
                    <xdr:col>4</xdr:col>
                    <xdr:colOff>9525</xdr:colOff>
                    <xdr:row>55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1" r:id="rId105" name="Button 135">
              <controlPr defaultSize="0" print="0" autoFill="0" autoPict="0" macro="[0]!Print_Sheet10">
                <anchor moveWithCells="1" sizeWithCells="1">
                  <from>
                    <xdr:col>3</xdr:col>
                    <xdr:colOff>9525</xdr:colOff>
                    <xdr:row>56</xdr:row>
                    <xdr:rowOff>0</xdr:rowOff>
                  </from>
                  <to>
                    <xdr:col>4</xdr:col>
                    <xdr:colOff>9525</xdr:colOff>
                    <xdr:row>56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2" r:id="rId106" name="Button 136">
              <controlPr defaultSize="0" print="0" autoFill="0" autoPict="0" macro="[0]!Print_Sheet10A">
                <anchor moveWithCells="1" sizeWithCells="1">
                  <from>
                    <xdr:col>3</xdr:col>
                    <xdr:colOff>9525</xdr:colOff>
                    <xdr:row>57</xdr:row>
                    <xdr:rowOff>9525</xdr:rowOff>
                  </from>
                  <to>
                    <xdr:col>4</xdr:col>
                    <xdr:colOff>9525</xdr:colOff>
                    <xdr:row>57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3" r:id="rId107" name="Button 137">
              <controlPr defaultSize="0" print="0" autoFill="0" autoPict="0" macro="[0]!Print_Sheet11">
                <anchor moveWithCells="1" sizeWithCells="1">
                  <from>
                    <xdr:col>3</xdr:col>
                    <xdr:colOff>9525</xdr:colOff>
                    <xdr:row>58</xdr:row>
                    <xdr:rowOff>0</xdr:rowOff>
                  </from>
                  <to>
                    <xdr:col>4</xdr:col>
                    <xdr:colOff>9525</xdr:colOff>
                    <xdr:row>58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4" r:id="rId108" name="Button 138">
              <controlPr defaultSize="0" print="0" autoFill="0" autoPict="0" macro="[0]!Print_Sheet12">
                <anchor moveWithCells="1" sizeWithCells="1">
                  <from>
                    <xdr:col>3</xdr:col>
                    <xdr:colOff>9525</xdr:colOff>
                    <xdr:row>59</xdr:row>
                    <xdr:rowOff>0</xdr:rowOff>
                  </from>
                  <to>
                    <xdr:col>4</xdr:col>
                    <xdr:colOff>9525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5" r:id="rId109" name="Button 139">
              <controlPr defaultSize="0" print="0" autoFill="0" autoPict="0" macro="[0]!Print_Sheet13">
                <anchor moveWithCells="1" sizeWithCells="1">
                  <from>
                    <xdr:col>3</xdr:col>
                    <xdr:colOff>9525</xdr:colOff>
                    <xdr:row>60</xdr:row>
                    <xdr:rowOff>0</xdr:rowOff>
                  </from>
                  <to>
                    <xdr:col>4</xdr:col>
                    <xdr:colOff>9525</xdr:colOff>
                    <xdr:row>60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6" r:id="rId110" name="Button 140">
              <controlPr defaultSize="0" print="0" autoFill="0" autoPict="0" macro="[0]!Print_Sheet14">
                <anchor moveWithCells="1" sizeWithCells="1">
                  <from>
                    <xdr:col>3</xdr:col>
                    <xdr:colOff>9525</xdr:colOff>
                    <xdr:row>61</xdr:row>
                    <xdr:rowOff>0</xdr:rowOff>
                  </from>
                  <to>
                    <xdr:col>4</xdr:col>
                    <xdr:colOff>9525</xdr:colOff>
                    <xdr:row>61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7" r:id="rId111" name="Button 141">
              <controlPr defaultSize="0" print="0" autoFill="0" autoPict="0" macro="[0]!Print_Sheet15">
                <anchor moveWithCells="1" sizeWithCells="1">
                  <from>
                    <xdr:col>3</xdr:col>
                    <xdr:colOff>9525</xdr:colOff>
                    <xdr:row>61</xdr:row>
                    <xdr:rowOff>314325</xdr:rowOff>
                  </from>
                  <to>
                    <xdr:col>4</xdr:col>
                    <xdr:colOff>9525</xdr:colOff>
                    <xdr:row>62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39" r:id="rId112" name="Button 143">
              <controlPr defaultSize="0" print="0" autoFill="0" autoPict="0" macro="[0]!Print_Sheet17">
                <anchor moveWithCells="1" sizeWithCells="1">
                  <from>
                    <xdr:col>3</xdr:col>
                    <xdr:colOff>9525</xdr:colOff>
                    <xdr:row>66</xdr:row>
                    <xdr:rowOff>9525</xdr:rowOff>
                  </from>
                  <to>
                    <xdr:col>4</xdr:col>
                    <xdr:colOff>9525</xdr:colOff>
                    <xdr:row>66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2" r:id="rId113" name="Button 146">
              <controlPr defaultSize="0" print="0" autoFill="0" autoPict="0" macro="[0]!Print_Macros.Print_Sheet_IMS">
                <anchor moveWithCells="1" sizeWithCells="1">
                  <from>
                    <xdr:col>3</xdr:col>
                    <xdr:colOff>9525</xdr:colOff>
                    <xdr:row>18</xdr:row>
                    <xdr:rowOff>0</xdr:rowOff>
                  </from>
                  <to>
                    <xdr:col>4</xdr:col>
                    <xdr:colOff>9525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3" r:id="rId114" name="Button 147">
              <controlPr defaultSize="0" print="0" autoFill="0" autoPict="0" macro="[0]!Print_Sheet_4AFSP">
                <anchor moveWithCells="1" sizeWithCells="1">
                  <from>
                    <xdr:col>3</xdr:col>
                    <xdr:colOff>9525</xdr:colOff>
                    <xdr:row>20</xdr:row>
                    <xdr:rowOff>0</xdr:rowOff>
                  </from>
                  <to>
                    <xdr:col>4</xdr:col>
                    <xdr:colOff>9525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44" r:id="rId115" name="Button 148">
              <controlPr defaultSize="0" print="0" autoFill="0" autoPict="0" macro="[0]!Print_Sheet4A_REP">
                <anchor moveWithCells="1" sizeWithCells="1">
                  <from>
                    <xdr:col>3</xdr:col>
                    <xdr:colOff>9525</xdr:colOff>
                    <xdr:row>23</xdr:row>
                    <xdr:rowOff>342900</xdr:rowOff>
                  </from>
                  <to>
                    <xdr:col>4</xdr:col>
                    <xdr:colOff>9525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0" r:id="rId116" name="Button 154">
              <controlPr defaultSize="0" print="0" autoFill="0" autoPict="0" macro="[0]!GoTo_Main_Cover_Sheet">
                <anchor moveWithCells="1" sizeWithCells="1">
                  <from>
                    <xdr:col>0</xdr:col>
                    <xdr:colOff>9525</xdr:colOff>
                    <xdr:row>0</xdr:row>
                    <xdr:rowOff>28575</xdr:rowOff>
                  </from>
                  <to>
                    <xdr:col>1</xdr:col>
                    <xdr:colOff>438150</xdr:colOff>
                    <xdr:row>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1" r:id="rId117" name="Button 155">
              <controlPr defaultSize="0" print="0" autoFill="0" autoPict="0" macro="[0]!GoTo_Revenues_Sheet">
                <anchor moveWithCells="1" sizeWithCells="1">
                  <from>
                    <xdr:col>2</xdr:col>
                    <xdr:colOff>0</xdr:colOff>
                    <xdr:row>67</xdr:row>
                    <xdr:rowOff>0</xdr:rowOff>
                  </from>
                  <to>
                    <xdr:col>2</xdr:col>
                    <xdr:colOff>600075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2" r:id="rId118" name="Button 156">
              <controlPr defaultSize="0" print="0" autoFill="0" autoPict="0" macro="[0]!Print_Revenue">
                <anchor moveWithCells="1" sizeWithCells="1">
                  <from>
                    <xdr:col>3</xdr:col>
                    <xdr:colOff>0</xdr:colOff>
                    <xdr:row>67</xdr:row>
                    <xdr:rowOff>0</xdr:rowOff>
                  </from>
                  <to>
                    <xdr:col>4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3" r:id="rId119" name="Button 157">
              <controlPr defaultSize="0" print="0" autoFill="0" autoPict="0" macro="[0]!GoTo_Sheet4A_NPG">
                <anchor moveWithCells="1" sizeWithCells="1">
                  <from>
                    <xdr:col>2</xdr:col>
                    <xdr:colOff>0</xdr:colOff>
                    <xdr:row>41</xdr:row>
                    <xdr:rowOff>0</xdr:rowOff>
                  </from>
                  <to>
                    <xdr:col>3</xdr:col>
                    <xdr:colOff>0</xdr:colOff>
                    <xdr:row>41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4" r:id="rId120" name="Button 158">
              <controlPr defaultSize="0" print="0" autoFill="0" autoPict="0" macro="[0]!Print_Sheet4ANPG">
                <anchor moveWithCells="1" sizeWithCells="1">
                  <from>
                    <xdr:col>3</xdr:col>
                    <xdr:colOff>9525</xdr:colOff>
                    <xdr:row>41</xdr:row>
                    <xdr:rowOff>9525</xdr:rowOff>
                  </from>
                  <to>
                    <xdr:col>4</xdr:col>
                    <xdr:colOff>0</xdr:colOff>
                    <xdr:row>41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6" r:id="rId121" name="Button 160">
              <controlPr defaultSize="0" print="0" autoFill="0" autoPict="0" macro="[0]!Print_Sheet15A">
                <anchor moveWithCells="1" sizeWithCells="1">
                  <from>
                    <xdr:col>3</xdr:col>
                    <xdr:colOff>9525</xdr:colOff>
                    <xdr:row>62</xdr:row>
                    <xdr:rowOff>314325</xdr:rowOff>
                  </from>
                  <to>
                    <xdr:col>4</xdr:col>
                    <xdr:colOff>9525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7" r:id="rId122" name="Button 161">
              <controlPr defaultSize="0" print="0" autoFill="0" autoPict="0" macro="[0]!Print_Sheet15B">
                <anchor moveWithCells="1" sizeWithCells="1">
                  <from>
                    <xdr:col>3</xdr:col>
                    <xdr:colOff>9525</xdr:colOff>
                    <xdr:row>63</xdr:row>
                    <xdr:rowOff>314325</xdr:rowOff>
                  </from>
                  <to>
                    <xdr:col>4</xdr:col>
                    <xdr:colOff>9525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8" r:id="rId123" name="Button 162">
              <controlPr defaultSize="0" print="0" autoFill="0" autoPict="0" macro="[0]!Print_Sheet16">
                <anchor moveWithCells="1" sizeWithCells="1">
                  <from>
                    <xdr:col>3</xdr:col>
                    <xdr:colOff>9525</xdr:colOff>
                    <xdr:row>64</xdr:row>
                    <xdr:rowOff>314325</xdr:rowOff>
                  </from>
                  <to>
                    <xdr:col>4</xdr:col>
                    <xdr:colOff>9525</xdr:colOff>
                    <xdr:row>65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59" r:id="rId124" name="Button 163">
              <controlPr defaultSize="0" print="0" autoFill="0" autoPict="0" macro="[0]!GoTo_Sheet15">
                <anchor moveWithCells="1" sizeWithCells="1">
                  <from>
                    <xdr:col>2</xdr:col>
                    <xdr:colOff>0</xdr:colOff>
                    <xdr:row>62</xdr:row>
                    <xdr:rowOff>0</xdr:rowOff>
                  </from>
                  <to>
                    <xdr:col>3</xdr:col>
                    <xdr:colOff>0</xdr:colOff>
                    <xdr:row>62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0" r:id="rId125" name="Button 164">
              <controlPr defaultSize="0" print="0" autoFill="0" autoPict="0" macro="[0]!GoTo_Sheet15A">
                <anchor moveWithCells="1" sizeWithCells="1">
                  <from>
                    <xdr:col>2</xdr:col>
                    <xdr:colOff>0</xdr:colOff>
                    <xdr:row>63</xdr:row>
                    <xdr:rowOff>0</xdr:rowOff>
                  </from>
                  <to>
                    <xdr:col>3</xdr:col>
                    <xdr:colOff>0</xdr:colOff>
                    <xdr:row>63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1" r:id="rId126" name="Button 165">
              <controlPr defaultSize="0" print="0" autoFill="0" autoPict="0" macro="[0]!GoTo_Sheet15B">
                <anchor moveWithCells="1" sizeWithCells="1">
                  <from>
                    <xdr:col>2</xdr:col>
                    <xdr:colOff>0</xdr:colOff>
                    <xdr:row>64</xdr:row>
                    <xdr:rowOff>0</xdr:rowOff>
                  </from>
                  <to>
                    <xdr:col>3</xdr:col>
                    <xdr:colOff>0</xdr:colOff>
                    <xdr:row>64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2" r:id="rId127" name="Button 166">
              <controlPr defaultSize="0" print="0" autoFill="0" autoPict="0" macro="[0]!Print_Sheet6X">
                <anchor moveWithCells="1" sizeWithCells="1">
                  <from>
                    <xdr:col>3</xdr:col>
                    <xdr:colOff>9525</xdr:colOff>
                    <xdr:row>48</xdr:row>
                    <xdr:rowOff>0</xdr:rowOff>
                  </from>
                  <to>
                    <xdr:col>4</xdr:col>
                    <xdr:colOff>9525</xdr:colOff>
                    <xdr:row>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3" r:id="rId128" name="Button 167">
              <controlPr defaultSize="0" print="0" autoFill="0" autoPict="0" macro="[0]!Print_SheetRevenues">
                <anchor moveWithCells="1" sizeWithCells="1">
                  <from>
                    <xdr:col>3</xdr:col>
                    <xdr:colOff>9525</xdr:colOff>
                    <xdr:row>4</xdr:row>
                    <xdr:rowOff>9525</xdr:rowOff>
                  </from>
                  <to>
                    <xdr:col>4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4" r:id="rId129" name="Button 168">
              <controlPr defaultSize="0" print="0" autoFill="0" autoPict="0" macro="[0]!Print_Sheet4E">
                <anchor moveWithCells="1" sizeWithCells="1">
                  <from>
                    <xdr:col>3</xdr:col>
                    <xdr:colOff>9525</xdr:colOff>
                    <xdr:row>8</xdr:row>
                    <xdr:rowOff>0</xdr:rowOff>
                  </from>
                  <to>
                    <xdr:col>4</xdr:col>
                    <xdr:colOff>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5" r:id="rId130" name="Button 169">
              <controlPr defaultSize="0" print="0" autoFill="0" autoPict="0" macro="[0]!Print_Sheet3">
                <anchor moveWithCells="1" sizeWithCells="1">
                  <from>
                    <xdr:col>3</xdr:col>
                    <xdr:colOff>9525</xdr:colOff>
                    <xdr:row>9</xdr:row>
                    <xdr:rowOff>0</xdr:rowOff>
                  </from>
                  <to>
                    <xdr:col>4</xdr:col>
                    <xdr:colOff>0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6" r:id="rId131" name="Button 170">
              <controlPr defaultSize="0" print="0" autoFill="0" autoPict="0" macro="[0]!Print_Sheet3A3CSP">
                <anchor moveWithCells="1" sizeWithCells="1">
                  <from>
                    <xdr:col>3</xdr:col>
                    <xdr:colOff>9525</xdr:colOff>
                    <xdr:row>13</xdr:row>
                    <xdr:rowOff>9525</xdr:rowOff>
                  </from>
                  <to>
                    <xdr:col>4</xdr:col>
                    <xdr:colOff>9525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8" r:id="rId132" name="Button 172">
              <controlPr defaultSize="0" print="0" autoFill="0" autoPict="0" macro="[0]!Print_Sheet4X">
                <anchor moveWithCells="1" sizeWithCells="1">
                  <from>
                    <xdr:col>3</xdr:col>
                    <xdr:colOff>9525</xdr:colOff>
                    <xdr:row>15</xdr:row>
                    <xdr:rowOff>9525</xdr:rowOff>
                  </from>
                  <to>
                    <xdr:col>4</xdr:col>
                    <xdr:colOff>9525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69" r:id="rId133" name="Button 173">
              <controlPr defaultSize="0" print="0" autoFill="0" autoPict="0" macro="[0]!GoTo_Sheet4A_GCM">
                <anchor moveWithCells="1" sizeWithCells="1">
                  <from>
                    <xdr:col>2</xdr:col>
                    <xdr:colOff>9525</xdr:colOff>
                    <xdr:row>37</xdr:row>
                    <xdr:rowOff>9525</xdr:rowOff>
                  </from>
                  <to>
                    <xdr:col>3</xdr:col>
                    <xdr:colOff>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0" r:id="rId134" name="Button 174">
              <controlPr defaultSize="0" print="0" autoFill="0" autoPict="0" macro="[0]!Print_Sheet4A_GCM">
                <anchor moveWithCells="1" sizeWithCells="1">
                  <from>
                    <xdr:col>3</xdr:col>
                    <xdr:colOff>9525</xdr:colOff>
                    <xdr:row>37</xdr:row>
                    <xdr:rowOff>9525</xdr:rowOff>
                  </from>
                  <to>
                    <xdr:col>4</xdr:col>
                    <xdr:colOff>9525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1" r:id="rId135" name="Button 175">
              <controlPr defaultSize="0" print="0" autoFill="0" autoPict="0" macro="[0]!GoTo_Sheet4A_PAC">
                <anchor moveWithCells="1" sizeWithCells="1">
                  <from>
                    <xdr:col>2</xdr:col>
                    <xdr:colOff>9525</xdr:colOff>
                    <xdr:row>38</xdr:row>
                    <xdr:rowOff>9525</xdr:rowOff>
                  </from>
                  <to>
                    <xdr:col>3</xdr:col>
                    <xdr:colOff>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2" r:id="rId136" name="Button 176">
              <controlPr defaultSize="0" print="0" autoFill="0" autoPict="0" macro="[0]!Print_Sheet4A_PAC">
                <anchor moveWithCells="1" sizeWithCells="1">
                  <from>
                    <xdr:col>3</xdr:col>
                    <xdr:colOff>9525</xdr:colOff>
                    <xdr:row>38</xdr:row>
                    <xdr:rowOff>9525</xdr:rowOff>
                  </from>
                  <to>
                    <xdr:col>4</xdr:col>
                    <xdr:colOff>9525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3" r:id="rId137" name="Button 177">
              <controlPr defaultSize="0" print="0" autoFill="0" autoPict="0" macro="[0]!GoTo_SheetRevenues">
                <anchor moveWithCells="1" sizeWithCells="1">
                  <from>
                    <xdr:col>2</xdr:col>
                    <xdr:colOff>0</xdr:colOff>
                    <xdr:row>4</xdr:row>
                    <xdr:rowOff>9525</xdr:rowOff>
                  </from>
                  <to>
                    <xdr:col>3</xdr:col>
                    <xdr:colOff>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4" r:id="rId138" name="Button 178">
              <controlPr defaultSize="0" print="0" autoFill="0" autoPict="0" macro="[0]!GoTo_Sheet2E">
                <anchor moveWithCells="1" sizeWithCells="1">
                  <from>
                    <xdr:col>2</xdr:col>
                    <xdr:colOff>0</xdr:colOff>
                    <xdr:row>8</xdr:row>
                    <xdr:rowOff>9525</xdr:rowOff>
                  </from>
                  <to>
                    <xdr:col>3</xdr:col>
                    <xdr:colOff>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5" r:id="rId139" name="Button 179">
              <controlPr defaultSize="0" print="0" autoFill="0" autoPict="0" macro="[0]!GoTo_Sheet3">
                <anchor moveWithCells="1" sizeWithCells="1">
                  <from>
                    <xdr:col>2</xdr:col>
                    <xdr:colOff>0</xdr:colOff>
                    <xdr:row>9</xdr:row>
                    <xdr:rowOff>9525</xdr:rowOff>
                  </from>
                  <to>
                    <xdr:col>3</xdr:col>
                    <xdr:colOff>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6" r:id="rId140" name="Button 180">
              <controlPr defaultSize="0" print="0" autoFill="0" autoPict="0" macro="[0]!Goto_Sheet3A3CSP">
                <anchor moveWithCells="1" sizeWithCells="1">
                  <from>
                    <xdr:col>2</xdr:col>
                    <xdr:colOff>0</xdr:colOff>
                    <xdr:row>13</xdr:row>
                    <xdr:rowOff>9525</xdr:rowOff>
                  </from>
                  <to>
                    <xdr:col>3</xdr:col>
                    <xdr:colOff>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7" r:id="rId141" name="Button 181">
              <controlPr defaultSize="0" print="0" autoFill="0" autoPict="0" macro="[0]!GoTo_Sheet4X">
                <anchor moveWithCells="1" sizeWithCells="1">
                  <from>
                    <xdr:col>2</xdr:col>
                    <xdr:colOff>0</xdr:colOff>
                    <xdr:row>15</xdr:row>
                    <xdr:rowOff>9525</xdr:rowOff>
                  </from>
                  <to>
                    <xdr:col>3</xdr:col>
                    <xdr:colOff>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8" r:id="rId142" name="Button 182">
              <controlPr defaultSize="0" print="0" autoFill="0" autoPict="0" macro="[0]!GoTo_Sheet6A">
                <anchor moveWithCells="1" sizeWithCells="1">
                  <from>
                    <xdr:col>2</xdr:col>
                    <xdr:colOff>0</xdr:colOff>
                    <xdr:row>48</xdr:row>
                    <xdr:rowOff>9525</xdr:rowOff>
                  </from>
                  <to>
                    <xdr:col>3</xdr:col>
                    <xdr:colOff>0</xdr:colOff>
                    <xdr:row>48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79" r:id="rId143" name="Button 183">
              <controlPr defaultSize="0" print="0" autoFill="0" autoPict="0" macro="[0]!GoTo_Sheet4A_WCM">
                <anchor moveWithCells="1" sizeWithCells="1">
                  <from>
                    <xdr:col>2</xdr:col>
                    <xdr:colOff>0</xdr:colOff>
                    <xdr:row>42</xdr:row>
                    <xdr:rowOff>0</xdr:rowOff>
                  </from>
                  <to>
                    <xdr:col>3</xdr:col>
                    <xdr:colOff>0</xdr:colOff>
                    <xdr:row>42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0" r:id="rId144" name="Button 184">
              <controlPr defaultSize="0" print="0" autoFill="0" autoPict="0" macro="[0]!Print_Sheet4A_WCM">
                <anchor moveWithCells="1" sizeWithCells="1">
                  <from>
                    <xdr:col>3</xdr:col>
                    <xdr:colOff>9525</xdr:colOff>
                    <xdr:row>42</xdr:row>
                    <xdr:rowOff>9525</xdr:rowOff>
                  </from>
                  <to>
                    <xdr:col>4</xdr:col>
                    <xdr:colOff>0</xdr:colOff>
                    <xdr:row>42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1" r:id="rId145" name="Button 185">
              <controlPr defaultSize="0" print="0" autoFill="0" autoPict="0" macro="[0]!GoTo_Sheet4D">
                <anchor moveWithCells="1" sizeWithCells="1">
                  <from>
                    <xdr:col>2</xdr:col>
                    <xdr:colOff>0</xdr:colOff>
                    <xdr:row>45</xdr:row>
                    <xdr:rowOff>0</xdr:rowOff>
                  </from>
                  <to>
                    <xdr:col>3</xdr:col>
                    <xdr:colOff>0</xdr:colOff>
                    <xdr:row>45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82" r:id="rId146" name="Button 186">
              <controlPr defaultSize="0" print="0" autoFill="0" autoPict="0" macro="[0]!Print_Sheet4D">
                <anchor moveWithCells="1" sizeWithCells="1">
                  <from>
                    <xdr:col>3</xdr:col>
                    <xdr:colOff>9525</xdr:colOff>
                    <xdr:row>45</xdr:row>
                    <xdr:rowOff>9525</xdr:rowOff>
                  </from>
                  <to>
                    <xdr:col>4</xdr:col>
                    <xdr:colOff>9525</xdr:colOff>
                    <xdr:row>45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>
    <pageSetUpPr fitToPage="1"/>
  </sheetPr>
  <dimension ref="A1:F445"/>
  <sheetViews>
    <sheetView showGridLines="0" workbookViewId="0">
      <selection activeCell="A7" sqref="A7:E7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806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716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9873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874" r:id="rId5" name="Button 2">
              <controlPr defaultSize="0" print="0" autoFill="0" autoPict="0" macro="[0]!Print_Sheet4A1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875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95250</xdr:colOff>
                    <xdr:row>0</xdr:row>
                    <xdr:rowOff>9525</xdr:rowOff>
                  </from>
                  <to>
                    <xdr:col>5</xdr:col>
                    <xdr:colOff>104775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876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95250</xdr:colOff>
                    <xdr:row>1</xdr:row>
                    <xdr:rowOff>123825</xdr:rowOff>
                  </from>
                  <to>
                    <xdr:col>5</xdr:col>
                    <xdr:colOff>133350</xdr:colOff>
                    <xdr:row>3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1"/>
  <dimension ref="A1:I99"/>
  <sheetViews>
    <sheetView showGridLines="0" topLeftCell="A4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18"/>
      <c r="H1" s="33" t="s">
        <v>610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717</v>
      </c>
      <c r="C3" s="1359"/>
      <c r="D3" s="1359"/>
      <c r="E3" s="1359"/>
      <c r="F3" s="1359"/>
      <c r="H3" s="6"/>
    </row>
    <row r="4" spans="1:9" x14ac:dyDescent="0.2">
      <c r="B4" s="102"/>
      <c r="C4" s="102"/>
      <c r="D4" s="102"/>
      <c r="E4" s="102"/>
      <c r="F4" s="102"/>
      <c r="G4" s="102"/>
      <c r="H4" s="102"/>
      <c r="I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x14ac:dyDescent="0.2">
      <c r="A9" s="66"/>
      <c r="B9" s="67"/>
      <c r="C9" s="67"/>
      <c r="D9" s="67"/>
      <c r="E9" s="68"/>
      <c r="F9" s="68"/>
      <c r="G9" s="67"/>
      <c r="H9" s="89"/>
      <c r="I9" s="6"/>
    </row>
    <row r="10" spans="1:9" x14ac:dyDescent="0.2">
      <c r="A10" s="66"/>
      <c r="B10" s="67"/>
      <c r="C10" s="67"/>
      <c r="D10" s="67"/>
      <c r="E10" s="68"/>
      <c r="F10" s="68"/>
      <c r="G10" s="67"/>
      <c r="H10" s="89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89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89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89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89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89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89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89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89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89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89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89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89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89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89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89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89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89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89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89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89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89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89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89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89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89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89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89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89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89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89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89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89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89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89"/>
      <c r="I44" s="6"/>
    </row>
    <row r="45" spans="1:9" x14ac:dyDescent="0.2">
      <c r="A45" s="69" t="s">
        <v>456</v>
      </c>
      <c r="B45" s="67"/>
      <c r="C45" s="67"/>
      <c r="D45" s="67"/>
      <c r="E45" s="68"/>
      <c r="F45" s="68"/>
      <c r="G45" s="70" t="s">
        <v>456</v>
      </c>
      <c r="H45" s="89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0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SUM(E8:E46)</f>
        <v>0</v>
      </c>
      <c r="F48" s="18"/>
      <c r="G48" s="17" t="s">
        <v>682</v>
      </c>
      <c r="H48" s="86">
        <f>SUM(H8:H46)</f>
        <v>0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 s="6"/>
      <c r="G51" s="6"/>
      <c r="H51" s="6"/>
    </row>
    <row r="52" spans="1:8" x14ac:dyDescent="0.2">
      <c r="A52"/>
      <c r="B52"/>
      <c r="C52"/>
      <c r="D52"/>
      <c r="E52"/>
      <c r="F52" s="6"/>
      <c r="G52" s="6"/>
      <c r="H52" s="6"/>
    </row>
    <row r="53" spans="1:8" x14ac:dyDescent="0.2">
      <c r="A53"/>
      <c r="B53"/>
      <c r="C53"/>
      <c r="D53"/>
      <c r="E53"/>
      <c r="F53" s="6"/>
      <c r="G53" s="6"/>
      <c r="H53" s="6"/>
    </row>
    <row r="54" spans="1:8" x14ac:dyDescent="0.2">
      <c r="A54"/>
      <c r="B54"/>
      <c r="C54"/>
      <c r="D54"/>
      <c r="E54"/>
      <c r="F54" s="6"/>
      <c r="G54" s="6"/>
      <c r="H54" s="6"/>
    </row>
    <row r="55" spans="1:8" x14ac:dyDescent="0.2">
      <c r="A55"/>
      <c r="B55"/>
      <c r="C55"/>
      <c r="D55"/>
      <c r="E55"/>
      <c r="F55" s="6"/>
      <c r="G55" s="6"/>
      <c r="H55" s="6"/>
    </row>
    <row r="56" spans="1:8" x14ac:dyDescent="0.2">
      <c r="A56"/>
      <c r="B56"/>
      <c r="C56"/>
      <c r="D56"/>
      <c r="E56"/>
      <c r="F56" s="6"/>
      <c r="G56" s="6"/>
      <c r="H56" s="6"/>
    </row>
    <row r="57" spans="1:8" x14ac:dyDescent="0.2">
      <c r="A57"/>
      <c r="B57"/>
      <c r="C57"/>
      <c r="D57"/>
      <c r="E57"/>
      <c r="F57" s="6"/>
      <c r="G57" s="6"/>
      <c r="H57" s="6"/>
    </row>
    <row r="58" spans="1:8" x14ac:dyDescent="0.2">
      <c r="A58"/>
      <c r="B58"/>
      <c r="C58"/>
      <c r="D58"/>
      <c r="E58"/>
      <c r="F58" s="6"/>
      <c r="G58" s="6"/>
      <c r="H58" s="6"/>
    </row>
    <row r="59" spans="1:8" x14ac:dyDescent="0.2">
      <c r="A59"/>
      <c r="B59"/>
      <c r="C59"/>
      <c r="D59"/>
      <c r="E59"/>
      <c r="F59" s="6"/>
      <c r="G59" s="6"/>
      <c r="H59" s="6"/>
    </row>
    <row r="60" spans="1:8" x14ac:dyDescent="0.2">
      <c r="A60"/>
      <c r="B60"/>
      <c r="C60"/>
      <c r="D60"/>
      <c r="E60"/>
      <c r="F60" s="6"/>
      <c r="G60" s="6"/>
      <c r="H60" s="6"/>
    </row>
    <row r="61" spans="1:8" x14ac:dyDescent="0.2">
      <c r="A61"/>
      <c r="B61"/>
      <c r="C61"/>
      <c r="D61"/>
      <c r="E61"/>
      <c r="F61" s="6"/>
      <c r="G61" s="6"/>
      <c r="H61" s="6"/>
    </row>
    <row r="62" spans="1:8" x14ac:dyDescent="0.2">
      <c r="A62"/>
      <c r="B62"/>
      <c r="C62"/>
      <c r="D62"/>
      <c r="E62"/>
      <c r="F62" s="6"/>
      <c r="G62" s="6"/>
      <c r="H62" s="6"/>
    </row>
    <row r="63" spans="1:8" x14ac:dyDescent="0.2">
      <c r="A63"/>
      <c r="B63"/>
      <c r="C63"/>
      <c r="D63"/>
      <c r="E63"/>
      <c r="F63" s="6"/>
      <c r="G63" s="6"/>
      <c r="H63" s="6"/>
    </row>
    <row r="64" spans="1:8" x14ac:dyDescent="0.2">
      <c r="A64"/>
      <c r="B64"/>
      <c r="C64"/>
      <c r="D64"/>
      <c r="E64"/>
      <c r="F64" s="6"/>
      <c r="G64" s="6"/>
      <c r="H64" s="6"/>
    </row>
    <row r="65" spans="1:8" x14ac:dyDescent="0.2">
      <c r="A65"/>
      <c r="B65"/>
      <c r="C65"/>
      <c r="D65"/>
      <c r="E65"/>
      <c r="F65" s="6"/>
      <c r="G65" s="6"/>
      <c r="H65" s="6"/>
    </row>
    <row r="66" spans="1:8" x14ac:dyDescent="0.2">
      <c r="A66"/>
      <c r="B66"/>
      <c r="C66"/>
      <c r="D66"/>
      <c r="E66"/>
      <c r="F66" s="6"/>
      <c r="G66" s="6"/>
      <c r="H66" s="6"/>
    </row>
    <row r="67" spans="1:8" x14ac:dyDescent="0.2">
      <c r="A67"/>
      <c r="B67"/>
      <c r="C67"/>
      <c r="D67"/>
      <c r="E67"/>
      <c r="F67" s="6"/>
      <c r="G67" s="6"/>
      <c r="H67" s="6"/>
    </row>
    <row r="68" spans="1:8" x14ac:dyDescent="0.2">
      <c r="A68"/>
      <c r="B68"/>
      <c r="C68"/>
      <c r="D68"/>
      <c r="E68"/>
      <c r="F68" s="6"/>
      <c r="G68" s="6"/>
      <c r="H68" s="6"/>
    </row>
    <row r="69" spans="1:8" x14ac:dyDescent="0.2">
      <c r="A69"/>
      <c r="B69"/>
      <c r="C69"/>
      <c r="D69"/>
      <c r="E69"/>
      <c r="F69" s="6"/>
      <c r="G69" s="6"/>
      <c r="H69" s="6"/>
    </row>
    <row r="70" spans="1:8" x14ac:dyDescent="0.2">
      <c r="A70" s="6"/>
      <c r="B70" s="6"/>
      <c r="C70" s="6"/>
      <c r="D70" s="6"/>
      <c r="E70" s="6"/>
      <c r="F70" s="6"/>
      <c r="G70" s="6"/>
      <c r="H70" s="6"/>
    </row>
    <row r="71" spans="1:8" x14ac:dyDescent="0.2">
      <c r="A71" s="6"/>
      <c r="B71" s="6"/>
      <c r="C71" s="6"/>
      <c r="D71" s="6"/>
      <c r="E71" s="6"/>
      <c r="F71" s="6"/>
      <c r="G71" s="6"/>
      <c r="H71" s="6"/>
    </row>
    <row r="72" spans="1:8" x14ac:dyDescent="0.2">
      <c r="A72" s="6"/>
      <c r="B72" s="6"/>
      <c r="C72" s="6"/>
      <c r="D72" s="6"/>
      <c r="E72" s="6"/>
      <c r="F72" s="6"/>
      <c r="G72" s="6"/>
      <c r="H72" s="6"/>
    </row>
    <row r="73" spans="1:8" x14ac:dyDescent="0.2">
      <c r="A73" s="6"/>
      <c r="B73" s="6"/>
      <c r="C73" s="6"/>
      <c r="D73" s="6"/>
      <c r="E73" s="6"/>
      <c r="F73" s="6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2"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6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9525</xdr:rowOff>
                  </from>
                  <to>
                    <xdr:col>0</xdr:col>
                    <xdr:colOff>1085850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5" name="Button 3">
              <controlPr defaultSize="0" print="0" autoFill="0" autoPict="0" macro="[0]!Print_Sheet4A_MTS">
                <anchor moveWithCells="1" sizeWithCells="1">
                  <from>
                    <xdr:col>0</xdr:col>
                    <xdr:colOff>9525</xdr:colOff>
                    <xdr:row>1</xdr:row>
                    <xdr:rowOff>104775</xdr:rowOff>
                  </from>
                  <to>
                    <xdr:col>0</xdr:col>
                    <xdr:colOff>1095375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342900</xdr:colOff>
                    <xdr:row>0</xdr:row>
                    <xdr:rowOff>9525</xdr:rowOff>
                  </from>
                  <to>
                    <xdr:col>8</xdr:col>
                    <xdr:colOff>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342900</xdr:colOff>
                    <xdr:row>1</xdr:row>
                    <xdr:rowOff>104775</xdr:rowOff>
                  </from>
                  <to>
                    <xdr:col>8</xdr:col>
                    <xdr:colOff>9525</xdr:colOff>
                    <xdr:row>2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11"/>
  <dimension ref="A1:I99"/>
  <sheetViews>
    <sheetView showGridLines="0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18"/>
      <c r="H1" s="33" t="s">
        <v>611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718</v>
      </c>
      <c r="C3" s="1359"/>
      <c r="D3" s="1359"/>
      <c r="E3" s="1359"/>
      <c r="F3" s="1359"/>
      <c r="H3" s="6"/>
    </row>
    <row r="4" spans="1:9" x14ac:dyDescent="0.2">
      <c r="B4" s="102"/>
      <c r="C4" s="102"/>
      <c r="D4" s="102"/>
      <c r="E4" s="102"/>
      <c r="F4" s="102"/>
      <c r="G4" s="102"/>
      <c r="H4" s="102"/>
      <c r="I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15"/>
      <c r="B9" s="16"/>
      <c r="C9" s="16"/>
      <c r="D9" s="16"/>
      <c r="E9" s="16"/>
      <c r="F9" s="16"/>
      <c r="G9" s="16"/>
      <c r="H9" s="16"/>
      <c r="I9" s="19"/>
    </row>
    <row r="10" spans="1:9" x14ac:dyDescent="0.2">
      <c r="A10" s="66"/>
      <c r="B10" s="67"/>
      <c r="C10" s="67"/>
      <c r="D10" s="67"/>
      <c r="E10" s="68"/>
      <c r="F10" s="68"/>
      <c r="G10" s="67"/>
      <c r="H10" s="89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89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89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89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89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89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89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89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89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89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89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89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89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89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89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89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89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89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89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89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89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89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89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89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89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89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89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89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89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89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89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89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89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89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89"/>
      <c r="I44" s="6"/>
    </row>
    <row r="45" spans="1:9" x14ac:dyDescent="0.2">
      <c r="A45" s="69" t="s">
        <v>456</v>
      </c>
      <c r="B45" s="67"/>
      <c r="C45" s="67"/>
      <c r="D45" s="67"/>
      <c r="E45" s="68"/>
      <c r="F45" s="68"/>
      <c r="G45" s="70" t="s">
        <v>456</v>
      </c>
      <c r="H45" s="89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0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0</v>
      </c>
      <c r="F48" s="18"/>
      <c r="G48" s="17" t="s">
        <v>682</v>
      </c>
      <c r="H48" s="86">
        <f>SUM(H9:H46)</f>
        <v>0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 s="6"/>
      <c r="G51" s="6"/>
      <c r="H51" s="6"/>
    </row>
    <row r="52" spans="1:8" x14ac:dyDescent="0.2">
      <c r="A52"/>
      <c r="B52"/>
      <c r="C52"/>
      <c r="D52"/>
      <c r="E52"/>
      <c r="F52" s="6"/>
      <c r="G52" s="6"/>
      <c r="H52" s="6"/>
    </row>
    <row r="53" spans="1:8" x14ac:dyDescent="0.2">
      <c r="A53"/>
      <c r="B53"/>
      <c r="C53"/>
      <c r="D53"/>
      <c r="E53"/>
      <c r="F53" s="6"/>
      <c r="G53" s="6"/>
      <c r="H53" s="6"/>
    </row>
    <row r="54" spans="1:8" x14ac:dyDescent="0.2">
      <c r="A54"/>
      <c r="B54"/>
      <c r="C54"/>
      <c r="D54"/>
      <c r="E54"/>
      <c r="F54" s="6"/>
      <c r="G54" s="6"/>
      <c r="H54" s="6"/>
    </row>
    <row r="55" spans="1:8" x14ac:dyDescent="0.2">
      <c r="A55"/>
      <c r="B55"/>
      <c r="C55"/>
      <c r="D55"/>
      <c r="E55"/>
      <c r="F55" s="6"/>
      <c r="G55" s="6"/>
      <c r="H55" s="6"/>
    </row>
    <row r="56" spans="1:8" x14ac:dyDescent="0.2">
      <c r="A56"/>
      <c r="B56"/>
      <c r="C56"/>
      <c r="D56"/>
      <c r="E56"/>
      <c r="F56" s="6"/>
      <c r="G56" s="6"/>
      <c r="H56" s="6"/>
    </row>
    <row r="57" spans="1:8" x14ac:dyDescent="0.2">
      <c r="A57"/>
      <c r="B57"/>
      <c r="C57"/>
      <c r="D57"/>
      <c r="E57"/>
      <c r="F57" s="6"/>
      <c r="G57" s="6"/>
      <c r="H57" s="6"/>
    </row>
    <row r="58" spans="1:8" x14ac:dyDescent="0.2">
      <c r="A58"/>
      <c r="B58"/>
      <c r="C58"/>
      <c r="D58"/>
      <c r="E58"/>
      <c r="F58" s="6"/>
      <c r="G58" s="6"/>
      <c r="H58" s="6"/>
    </row>
    <row r="59" spans="1:8" x14ac:dyDescent="0.2">
      <c r="A59"/>
      <c r="B59"/>
      <c r="C59"/>
      <c r="D59"/>
      <c r="E59"/>
      <c r="F59" s="6"/>
      <c r="G59" s="6"/>
      <c r="H59" s="6"/>
    </row>
    <row r="60" spans="1:8" x14ac:dyDescent="0.2">
      <c r="A60"/>
      <c r="B60"/>
      <c r="C60"/>
      <c r="D60"/>
      <c r="E60"/>
      <c r="F60" s="6"/>
      <c r="G60" s="6"/>
      <c r="H60" s="6"/>
    </row>
    <row r="61" spans="1:8" x14ac:dyDescent="0.2">
      <c r="A61"/>
      <c r="B61"/>
      <c r="C61"/>
      <c r="D61"/>
      <c r="E61"/>
      <c r="F61" s="6"/>
      <c r="G61" s="6"/>
      <c r="H61" s="6"/>
    </row>
    <row r="62" spans="1:8" x14ac:dyDescent="0.2">
      <c r="A62"/>
      <c r="B62"/>
      <c r="C62"/>
      <c r="D62"/>
      <c r="E62"/>
      <c r="F62" s="6"/>
      <c r="G62" s="6"/>
      <c r="H62" s="6"/>
    </row>
    <row r="63" spans="1:8" x14ac:dyDescent="0.2">
      <c r="A63"/>
      <c r="B63"/>
      <c r="C63"/>
      <c r="D63"/>
      <c r="E63"/>
      <c r="F63" s="6"/>
      <c r="G63" s="6"/>
      <c r="H63" s="6"/>
    </row>
    <row r="64" spans="1:8" x14ac:dyDescent="0.2">
      <c r="A64"/>
      <c r="B64"/>
      <c r="C64"/>
      <c r="D64"/>
      <c r="E64"/>
      <c r="F64" s="6"/>
      <c r="G64" s="6"/>
      <c r="H64" s="6"/>
    </row>
    <row r="65" spans="1:8" x14ac:dyDescent="0.2">
      <c r="A65"/>
      <c r="B65"/>
      <c r="C65"/>
      <c r="D65"/>
      <c r="E65"/>
      <c r="F65" s="6"/>
      <c r="G65" s="6"/>
      <c r="H65" s="6"/>
    </row>
    <row r="66" spans="1:8" x14ac:dyDescent="0.2">
      <c r="A66"/>
      <c r="B66"/>
      <c r="C66"/>
      <c r="D66"/>
      <c r="E66"/>
      <c r="F66" s="6"/>
      <c r="G66" s="6"/>
      <c r="H66" s="6"/>
    </row>
    <row r="67" spans="1:8" x14ac:dyDescent="0.2">
      <c r="A67"/>
      <c r="B67"/>
      <c r="C67"/>
      <c r="D67"/>
      <c r="E67"/>
      <c r="F67" s="6"/>
      <c r="G67" s="6"/>
      <c r="H67" s="6"/>
    </row>
    <row r="68" spans="1:8" x14ac:dyDescent="0.2">
      <c r="A68"/>
      <c r="B68"/>
      <c r="C68"/>
      <c r="D68"/>
      <c r="E68"/>
      <c r="F68" s="6"/>
      <c r="G68" s="6"/>
      <c r="H68" s="6"/>
    </row>
    <row r="69" spans="1:8" x14ac:dyDescent="0.2">
      <c r="A69"/>
      <c r="B69"/>
      <c r="C69"/>
      <c r="D69"/>
      <c r="E69"/>
      <c r="F69" s="6"/>
      <c r="G69" s="6"/>
      <c r="H69" s="6"/>
    </row>
    <row r="70" spans="1:8" x14ac:dyDescent="0.2">
      <c r="A70"/>
      <c r="B70"/>
      <c r="C70"/>
      <c r="D70"/>
      <c r="E70"/>
      <c r="F70" s="6"/>
      <c r="G70" s="6"/>
      <c r="H70" s="6"/>
    </row>
    <row r="71" spans="1:8" x14ac:dyDescent="0.2">
      <c r="A71"/>
      <c r="B71"/>
      <c r="C71"/>
      <c r="D71"/>
      <c r="E71"/>
      <c r="F71" s="6"/>
      <c r="G71" s="6"/>
      <c r="H71" s="6"/>
    </row>
    <row r="72" spans="1:8" x14ac:dyDescent="0.2">
      <c r="A72"/>
      <c r="B72"/>
      <c r="C72"/>
      <c r="D72"/>
      <c r="E72"/>
      <c r="F72" s="6"/>
      <c r="G72" s="6"/>
      <c r="H72" s="6"/>
    </row>
    <row r="73" spans="1:8" x14ac:dyDescent="0.2">
      <c r="A73"/>
      <c r="B73"/>
      <c r="C73"/>
      <c r="D73"/>
      <c r="E73"/>
      <c r="F73" s="6"/>
      <c r="G73" s="6"/>
      <c r="H73" s="6"/>
    </row>
    <row r="74" spans="1:8" x14ac:dyDescent="0.2">
      <c r="A74"/>
      <c r="B74"/>
      <c r="C74"/>
      <c r="D74"/>
      <c r="E74"/>
      <c r="F74" s="6"/>
      <c r="G74" s="6"/>
      <c r="H74" s="6"/>
    </row>
    <row r="75" spans="1:8" x14ac:dyDescent="0.2">
      <c r="A75"/>
      <c r="B75"/>
      <c r="C75"/>
      <c r="D75"/>
      <c r="E75"/>
      <c r="F75" s="6"/>
      <c r="G75" s="6"/>
      <c r="H75" s="6"/>
    </row>
    <row r="76" spans="1:8" x14ac:dyDescent="0.2">
      <c r="A76"/>
      <c r="B76"/>
      <c r="C76"/>
      <c r="D76"/>
      <c r="E76"/>
      <c r="F76" s="6"/>
      <c r="G76" s="6"/>
      <c r="H76" s="6"/>
    </row>
    <row r="77" spans="1:8" x14ac:dyDescent="0.2">
      <c r="A77"/>
      <c r="B77"/>
      <c r="C77"/>
      <c r="D77"/>
      <c r="E77"/>
      <c r="F77" s="6"/>
      <c r="G77" s="6"/>
      <c r="H77" s="6"/>
    </row>
    <row r="78" spans="1:8" x14ac:dyDescent="0.2">
      <c r="A78"/>
      <c r="B78"/>
      <c r="C78"/>
      <c r="D78"/>
      <c r="E78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2"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0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9525</xdr:rowOff>
                  </from>
                  <to>
                    <xdr:col>0</xdr:col>
                    <xdr:colOff>1085850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5" name="Button 3">
              <controlPr defaultSize="0" print="0" autoFill="0" autoPict="0" macro="[0]!Print_Sheet4A_REP">
                <anchor moveWithCells="1" sizeWithCells="1">
                  <from>
                    <xdr:col>0</xdr:col>
                    <xdr:colOff>9525</xdr:colOff>
                    <xdr:row>1</xdr:row>
                    <xdr:rowOff>104775</xdr:rowOff>
                  </from>
                  <to>
                    <xdr:col>0</xdr:col>
                    <xdr:colOff>1085850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352425</xdr:colOff>
                    <xdr:row>0</xdr:row>
                    <xdr:rowOff>9525</xdr:rowOff>
                  </from>
                  <to>
                    <xdr:col>8</xdr:col>
                    <xdr:colOff>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352425</xdr:colOff>
                    <xdr:row>1</xdr:row>
                    <xdr:rowOff>104775</xdr:rowOff>
                  </from>
                  <to>
                    <xdr:col>7</xdr:col>
                    <xdr:colOff>809625</xdr:colOff>
                    <xdr:row>2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0">
    <pageSetUpPr fitToPage="1"/>
  </sheetPr>
  <dimension ref="A1:F445"/>
  <sheetViews>
    <sheetView showGridLines="0" workbookViewId="0">
      <selection activeCell="A6" sqref="A6:E6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807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808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21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22" r:id="rId5" name="Button 2">
              <controlPr defaultSize="0" print="0" autoFill="0" autoPict="0" macro="[0]!Print_Sheet4A1_REP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23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95250</xdr:colOff>
                    <xdr:row>0</xdr:row>
                    <xdr:rowOff>9525</xdr:rowOff>
                  </from>
                  <to>
                    <xdr:col>5</xdr:col>
                    <xdr:colOff>133350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24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95250</xdr:colOff>
                    <xdr:row>1</xdr:row>
                    <xdr:rowOff>123825</xdr:rowOff>
                  </from>
                  <to>
                    <xdr:col>5</xdr:col>
                    <xdr:colOff>133350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1111"/>
  <dimension ref="A1:I99"/>
  <sheetViews>
    <sheetView showGridLines="0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18"/>
      <c r="H1" s="33" t="s">
        <v>612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1137</v>
      </c>
      <c r="C3" s="1359"/>
      <c r="D3" s="1359"/>
      <c r="E3" s="1359"/>
      <c r="F3" s="1359"/>
      <c r="H3" s="6"/>
    </row>
    <row r="4" spans="1:9" x14ac:dyDescent="0.2">
      <c r="B4" s="102"/>
      <c r="C4" s="102"/>
      <c r="D4" s="102"/>
      <c r="E4" s="102"/>
      <c r="F4" s="102"/>
      <c r="G4" s="102"/>
      <c r="H4" s="102"/>
      <c r="I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15"/>
      <c r="B9" s="16"/>
      <c r="C9" s="16"/>
      <c r="D9" s="16"/>
      <c r="E9" s="16"/>
      <c r="F9" s="16"/>
      <c r="G9" s="16"/>
      <c r="H9" s="16"/>
      <c r="I9" s="19"/>
    </row>
    <row r="10" spans="1:9" x14ac:dyDescent="0.2">
      <c r="A10" s="66"/>
      <c r="B10" s="67"/>
      <c r="C10" s="67"/>
      <c r="D10" s="67"/>
      <c r="E10" s="68"/>
      <c r="F10" s="68"/>
      <c r="G10" s="67"/>
      <c r="H10" s="89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89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89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89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89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89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89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89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89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89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89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89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89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89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89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89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89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89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89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89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89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89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89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89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89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89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89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89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89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89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89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89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89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89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89"/>
      <c r="I44" s="6"/>
    </row>
    <row r="45" spans="1:9" x14ac:dyDescent="0.2">
      <c r="A45" s="69" t="s">
        <v>456</v>
      </c>
      <c r="B45" s="67"/>
      <c r="C45" s="67"/>
      <c r="D45" s="67"/>
      <c r="E45" s="68"/>
      <c r="F45" s="68"/>
      <c r="G45" s="70" t="s">
        <v>456</v>
      </c>
      <c r="H45" s="89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0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0</v>
      </c>
      <c r="F48" s="18"/>
      <c r="G48" s="17" t="s">
        <v>682</v>
      </c>
      <c r="H48" s="86">
        <f>SUM(H9:H46)</f>
        <v>0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 s="6"/>
      <c r="G51" s="6"/>
      <c r="H51" s="6"/>
    </row>
    <row r="52" spans="1:8" x14ac:dyDescent="0.2">
      <c r="A52"/>
      <c r="B52"/>
      <c r="C52"/>
      <c r="D52"/>
      <c r="E52"/>
      <c r="F52" s="6"/>
      <c r="G52" s="6"/>
      <c r="H52" s="6"/>
    </row>
    <row r="53" spans="1:8" x14ac:dyDescent="0.2">
      <c r="A53"/>
      <c r="B53"/>
      <c r="C53"/>
      <c r="D53"/>
      <c r="E53"/>
      <c r="F53" s="6"/>
      <c r="G53" s="6"/>
      <c r="H53" s="6"/>
    </row>
    <row r="54" spans="1:8" x14ac:dyDescent="0.2">
      <c r="A54"/>
      <c r="B54"/>
      <c r="C54"/>
      <c r="D54"/>
      <c r="E54"/>
      <c r="F54" s="6"/>
      <c r="G54" s="6"/>
      <c r="H54" s="6"/>
    </row>
    <row r="55" spans="1:8" x14ac:dyDescent="0.2">
      <c r="A55"/>
      <c r="B55"/>
      <c r="C55"/>
      <c r="D55"/>
      <c r="E55"/>
      <c r="F55" s="6"/>
      <c r="G55" s="6"/>
      <c r="H55" s="6"/>
    </row>
    <row r="56" spans="1:8" x14ac:dyDescent="0.2">
      <c r="A56"/>
      <c r="B56"/>
      <c r="C56"/>
      <c r="D56"/>
      <c r="E56"/>
      <c r="F56" s="6"/>
      <c r="G56" s="6"/>
      <c r="H56" s="6"/>
    </row>
    <row r="57" spans="1:8" x14ac:dyDescent="0.2">
      <c r="A57"/>
      <c r="B57"/>
      <c r="C57"/>
      <c r="D57"/>
      <c r="E57"/>
      <c r="F57" s="6"/>
      <c r="G57" s="6"/>
      <c r="H57" s="6"/>
    </row>
    <row r="58" spans="1:8" x14ac:dyDescent="0.2">
      <c r="A58"/>
      <c r="B58"/>
      <c r="C58"/>
      <c r="D58"/>
      <c r="E58"/>
      <c r="F58" s="6"/>
      <c r="G58" s="6"/>
      <c r="H58" s="6"/>
    </row>
    <row r="59" spans="1:8" x14ac:dyDescent="0.2">
      <c r="A59"/>
      <c r="B59"/>
      <c r="C59"/>
      <c r="D59"/>
      <c r="E59"/>
      <c r="F59" s="6"/>
      <c r="G59" s="6"/>
      <c r="H59" s="6"/>
    </row>
    <row r="60" spans="1:8" x14ac:dyDescent="0.2">
      <c r="A60"/>
      <c r="B60"/>
      <c r="C60"/>
      <c r="D60"/>
      <c r="E60"/>
      <c r="F60" s="6"/>
      <c r="G60" s="6"/>
      <c r="H60" s="6"/>
    </row>
    <row r="61" spans="1:8" x14ac:dyDescent="0.2">
      <c r="A61"/>
      <c r="B61"/>
      <c r="C61"/>
      <c r="D61"/>
      <c r="E61"/>
      <c r="F61" s="6"/>
      <c r="G61" s="6"/>
      <c r="H61" s="6"/>
    </row>
    <row r="62" spans="1:8" x14ac:dyDescent="0.2">
      <c r="A62"/>
      <c r="B62"/>
      <c r="C62"/>
      <c r="D62"/>
      <c r="E62"/>
      <c r="F62" s="6"/>
      <c r="G62" s="6"/>
      <c r="H62" s="6"/>
    </row>
    <row r="63" spans="1:8" x14ac:dyDescent="0.2">
      <c r="A63"/>
      <c r="B63"/>
      <c r="C63"/>
      <c r="D63"/>
      <c r="E63"/>
      <c r="F63" s="6"/>
      <c r="G63" s="6"/>
      <c r="H63" s="6"/>
    </row>
    <row r="64" spans="1:8" x14ac:dyDescent="0.2">
      <c r="A64"/>
      <c r="B64"/>
      <c r="C64"/>
      <c r="D64"/>
      <c r="E64"/>
      <c r="F64" s="6"/>
      <c r="G64" s="6"/>
      <c r="H64" s="6"/>
    </row>
    <row r="65" spans="1:8" x14ac:dyDescent="0.2">
      <c r="A65"/>
      <c r="B65"/>
      <c r="C65"/>
      <c r="D65"/>
      <c r="E65"/>
      <c r="F65" s="6"/>
      <c r="G65" s="6"/>
      <c r="H65" s="6"/>
    </row>
    <row r="66" spans="1:8" x14ac:dyDescent="0.2">
      <c r="A66"/>
      <c r="B66"/>
      <c r="C66"/>
      <c r="D66"/>
      <c r="E66"/>
      <c r="F66" s="6"/>
      <c r="G66" s="6"/>
      <c r="H66" s="6"/>
    </row>
    <row r="67" spans="1:8" x14ac:dyDescent="0.2">
      <c r="A67"/>
      <c r="B67"/>
      <c r="C67"/>
      <c r="D67"/>
      <c r="E67"/>
      <c r="F67" s="6"/>
      <c r="G67" s="6"/>
      <c r="H67" s="6"/>
    </row>
    <row r="68" spans="1:8" x14ac:dyDescent="0.2">
      <c r="A68"/>
      <c r="B68"/>
      <c r="C68"/>
      <c r="D68"/>
      <c r="E68"/>
      <c r="F68" s="6"/>
      <c r="G68" s="6"/>
      <c r="H68" s="6"/>
    </row>
    <row r="69" spans="1:8" x14ac:dyDescent="0.2">
      <c r="A69"/>
      <c r="B69"/>
      <c r="C69"/>
      <c r="D69"/>
      <c r="E69"/>
      <c r="F69" s="6"/>
      <c r="G69" s="6"/>
      <c r="H69" s="6"/>
    </row>
    <row r="70" spans="1:8" x14ac:dyDescent="0.2">
      <c r="A70"/>
      <c r="B70"/>
      <c r="C70"/>
      <c r="D70"/>
      <c r="E70"/>
      <c r="F70" s="6"/>
      <c r="G70" s="6"/>
      <c r="H70" s="6"/>
    </row>
    <row r="71" spans="1:8" x14ac:dyDescent="0.2">
      <c r="A71" s="6"/>
      <c r="B71" s="6"/>
      <c r="C71" s="6"/>
      <c r="D71" s="6"/>
      <c r="E71" s="6"/>
      <c r="F71" s="6"/>
      <c r="G71" s="6"/>
      <c r="H71" s="6"/>
    </row>
    <row r="72" spans="1:8" x14ac:dyDescent="0.2">
      <c r="A72" s="6"/>
      <c r="B72" s="6"/>
      <c r="C72" s="6"/>
      <c r="D72" s="6"/>
      <c r="E72" s="6"/>
      <c r="F72" s="6"/>
      <c r="G72" s="6"/>
      <c r="H72" s="6"/>
    </row>
    <row r="73" spans="1:8" x14ac:dyDescent="0.2">
      <c r="A73" s="6"/>
      <c r="B73" s="6"/>
      <c r="C73" s="6"/>
      <c r="D73" s="6"/>
      <c r="E73" s="6"/>
      <c r="F73" s="6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2"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8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0</xdr:rowOff>
                  </from>
                  <to>
                    <xdr:col>0</xdr:col>
                    <xdr:colOff>1085850</xdr:colOff>
                    <xdr:row>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5" name="Button 3">
              <controlPr defaultSize="0" print="0" autoFill="0" autoPict="0" macro="[0]!Print_Sheet4A_FIS">
                <anchor moveWithCells="1" sizeWithCells="1">
                  <from>
                    <xdr:col>0</xdr:col>
                    <xdr:colOff>9525</xdr:colOff>
                    <xdr:row>1</xdr:row>
                    <xdr:rowOff>85725</xdr:rowOff>
                  </from>
                  <to>
                    <xdr:col>0</xdr:col>
                    <xdr:colOff>1085850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361950</xdr:colOff>
                    <xdr:row>0</xdr:row>
                    <xdr:rowOff>9525</xdr:rowOff>
                  </from>
                  <to>
                    <xdr:col>8</xdr:col>
                    <xdr:colOff>9525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371475</xdr:colOff>
                    <xdr:row>1</xdr:row>
                    <xdr:rowOff>104775</xdr:rowOff>
                  </from>
                  <to>
                    <xdr:col>8</xdr:col>
                    <xdr:colOff>9525</xdr:colOff>
                    <xdr:row>2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pageSetUpPr fitToPage="1"/>
  </sheetPr>
  <dimension ref="A1:F445"/>
  <sheetViews>
    <sheetView showGridLines="0" workbookViewId="0">
      <selection activeCell="A6" sqref="A6:E6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809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1137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945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46" r:id="rId5" name="Button 2">
              <controlPr defaultSize="0" print="0" autoFill="0" autoPict="0" macro="[0]!Print_Sheet4A1_FIS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47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95250</xdr:colOff>
                    <xdr:row>0</xdr:row>
                    <xdr:rowOff>9525</xdr:rowOff>
                  </from>
                  <to>
                    <xdr:col>5</xdr:col>
                    <xdr:colOff>104775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48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95250</xdr:colOff>
                    <xdr:row>1</xdr:row>
                    <xdr:rowOff>95250</xdr:rowOff>
                  </from>
                  <to>
                    <xdr:col>5</xdr:col>
                    <xdr:colOff>104775</xdr:colOff>
                    <xdr:row>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11111"/>
  <dimension ref="A1:I99"/>
  <sheetViews>
    <sheetView showGridLines="0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18"/>
      <c r="H1" s="33" t="s">
        <v>613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719</v>
      </c>
      <c r="C3" s="1359"/>
      <c r="D3" s="1359"/>
      <c r="E3" s="1359"/>
      <c r="F3" s="1359"/>
      <c r="H3" s="6"/>
    </row>
    <row r="4" spans="1:9" x14ac:dyDescent="0.2">
      <c r="B4" s="102"/>
      <c r="C4" s="102"/>
      <c r="D4" s="102"/>
      <c r="E4" s="102"/>
      <c r="F4" s="102"/>
      <c r="G4" s="102"/>
      <c r="H4" s="102"/>
      <c r="I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150" t="s">
        <v>419</v>
      </c>
      <c r="B9" s="151"/>
      <c r="C9" s="151"/>
      <c r="D9" s="151"/>
      <c r="E9" s="158">
        <f>'4B'!J23</f>
        <v>42.474960000000003</v>
      </c>
      <c r="F9" s="151"/>
      <c r="G9" s="151"/>
      <c r="H9" s="157">
        <f>'4B'!H23</f>
        <v>2626916.5037225154</v>
      </c>
      <c r="I9" s="19"/>
    </row>
    <row r="10" spans="1:9" x14ac:dyDescent="0.2">
      <c r="A10" s="66"/>
      <c r="B10" s="67"/>
      <c r="C10" s="66"/>
      <c r="D10" s="66"/>
      <c r="E10" s="152"/>
      <c r="F10" s="152"/>
      <c r="G10" s="66"/>
      <c r="H10" s="155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89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89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89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89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89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89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89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89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89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89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89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89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89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89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89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89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89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89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89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89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89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89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89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89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89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89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89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89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89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89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89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89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89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89"/>
      <c r="I44" s="6"/>
    </row>
    <row r="45" spans="1:9" x14ac:dyDescent="0.2">
      <c r="A45" s="69" t="s">
        <v>456</v>
      </c>
      <c r="B45" s="67"/>
      <c r="C45" s="67"/>
      <c r="D45" s="67"/>
      <c r="E45" s="68"/>
      <c r="F45" s="68"/>
      <c r="G45" s="70" t="s">
        <v>456</v>
      </c>
      <c r="H45" s="89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0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42.474960000000003</v>
      </c>
      <c r="F48" s="18"/>
      <c r="G48" s="17" t="s">
        <v>682</v>
      </c>
      <c r="H48" s="86">
        <f>SUM(H9:H46)</f>
        <v>2626916.5037225154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/>
      <c r="B50"/>
      <c r="C50"/>
      <c r="D50"/>
      <c r="E50"/>
      <c r="F50" s="6"/>
      <c r="G50" s="6"/>
      <c r="H50" s="6"/>
    </row>
    <row r="51" spans="1:8" x14ac:dyDescent="0.2">
      <c r="A51"/>
      <c r="B51"/>
      <c r="C51"/>
      <c r="D51"/>
      <c r="E51"/>
      <c r="F51" s="6"/>
      <c r="G51" s="6"/>
      <c r="H51" s="6"/>
    </row>
    <row r="52" spans="1:8" x14ac:dyDescent="0.2">
      <c r="A52"/>
      <c r="B52"/>
      <c r="C52"/>
      <c r="D52"/>
      <c r="E52"/>
      <c r="F52" s="6"/>
      <c r="G52" s="6"/>
      <c r="H52" s="6"/>
    </row>
    <row r="53" spans="1:8" x14ac:dyDescent="0.2">
      <c r="A53"/>
      <c r="B53"/>
      <c r="C53"/>
      <c r="D53"/>
      <c r="E53"/>
      <c r="F53" s="6"/>
      <c r="G53" s="6"/>
      <c r="H53" s="6"/>
    </row>
    <row r="54" spans="1:8" x14ac:dyDescent="0.2">
      <c r="A54"/>
      <c r="B54"/>
      <c r="C54"/>
      <c r="D54"/>
      <c r="E54"/>
      <c r="F54" s="6"/>
      <c r="G54" s="6"/>
      <c r="H54" s="6"/>
    </row>
    <row r="55" spans="1:8" x14ac:dyDescent="0.2">
      <c r="A55"/>
      <c r="B55"/>
      <c r="C55"/>
      <c r="D55"/>
      <c r="E55"/>
      <c r="F55" s="6"/>
      <c r="G55" s="6"/>
      <c r="H55" s="6"/>
    </row>
    <row r="56" spans="1:8" x14ac:dyDescent="0.2">
      <c r="A56"/>
      <c r="B56"/>
      <c r="C56"/>
      <c r="D56"/>
      <c r="E56"/>
      <c r="F56" s="6"/>
      <c r="G56" s="6"/>
      <c r="H56" s="6"/>
    </row>
    <row r="57" spans="1:8" x14ac:dyDescent="0.2">
      <c r="A57"/>
      <c r="B57"/>
      <c r="C57"/>
      <c r="D57"/>
      <c r="E57"/>
      <c r="F57" s="6"/>
      <c r="G57" s="6"/>
      <c r="H57" s="6"/>
    </row>
    <row r="58" spans="1:8" x14ac:dyDescent="0.2">
      <c r="A58"/>
      <c r="B58"/>
      <c r="C58"/>
      <c r="D58"/>
      <c r="E58"/>
      <c r="F58" s="6"/>
      <c r="G58" s="6"/>
      <c r="H58" s="6"/>
    </row>
    <row r="59" spans="1:8" x14ac:dyDescent="0.2">
      <c r="A59"/>
      <c r="B59"/>
      <c r="C59"/>
      <c r="D59"/>
      <c r="E59"/>
      <c r="F59" s="6"/>
      <c r="G59" s="6"/>
      <c r="H59" s="6"/>
    </row>
    <row r="60" spans="1:8" x14ac:dyDescent="0.2">
      <c r="A60"/>
      <c r="B60"/>
      <c r="C60"/>
      <c r="D60"/>
      <c r="E60"/>
      <c r="F60" s="6"/>
      <c r="G60" s="6"/>
      <c r="H60" s="6"/>
    </row>
    <row r="61" spans="1:8" x14ac:dyDescent="0.2">
      <c r="A61"/>
      <c r="B61"/>
      <c r="C61"/>
      <c r="D61"/>
      <c r="E61"/>
      <c r="F61" s="6"/>
      <c r="G61" s="6"/>
      <c r="H61" s="6"/>
    </row>
    <row r="62" spans="1:8" x14ac:dyDescent="0.2">
      <c r="A62"/>
      <c r="B62"/>
      <c r="C62"/>
      <c r="D62"/>
      <c r="E62"/>
      <c r="F62" s="6"/>
      <c r="G62" s="6"/>
      <c r="H62" s="6"/>
    </row>
    <row r="63" spans="1:8" x14ac:dyDescent="0.2">
      <c r="A63"/>
      <c r="B63"/>
      <c r="C63"/>
      <c r="D63"/>
      <c r="E63"/>
      <c r="F63" s="6"/>
      <c r="G63" s="6"/>
      <c r="H63" s="6"/>
    </row>
    <row r="64" spans="1:8" x14ac:dyDescent="0.2">
      <c r="A64"/>
      <c r="B64"/>
      <c r="C64"/>
      <c r="D64"/>
      <c r="E64"/>
      <c r="F64" s="6"/>
      <c r="G64" s="6"/>
      <c r="H64" s="6"/>
    </row>
    <row r="65" spans="1:8" x14ac:dyDescent="0.2">
      <c r="A65"/>
      <c r="B65"/>
      <c r="C65"/>
      <c r="D65"/>
      <c r="E65"/>
      <c r="F65" s="6"/>
      <c r="G65" s="6"/>
      <c r="H65" s="6"/>
    </row>
    <row r="66" spans="1:8" x14ac:dyDescent="0.2">
      <c r="A66"/>
      <c r="B66"/>
      <c r="C66"/>
      <c r="D66"/>
      <c r="E66"/>
      <c r="F66" s="6"/>
      <c r="G66" s="6"/>
      <c r="H66" s="6"/>
    </row>
    <row r="67" spans="1:8" x14ac:dyDescent="0.2">
      <c r="A67"/>
      <c r="B67"/>
      <c r="C67"/>
      <c r="D67"/>
      <c r="E67"/>
      <c r="F67" s="6"/>
      <c r="G67" s="6"/>
      <c r="H67" s="6"/>
    </row>
    <row r="68" spans="1:8" x14ac:dyDescent="0.2">
      <c r="A68"/>
      <c r="B68"/>
      <c r="C68"/>
      <c r="D68"/>
      <c r="E68"/>
      <c r="F68" s="6"/>
      <c r="G68" s="6"/>
      <c r="H68" s="6"/>
    </row>
    <row r="69" spans="1:8" x14ac:dyDescent="0.2">
      <c r="A69"/>
      <c r="B69"/>
      <c r="C69"/>
      <c r="D69"/>
      <c r="E69"/>
      <c r="F69" s="6"/>
      <c r="G69" s="6"/>
      <c r="H69" s="6"/>
    </row>
    <row r="70" spans="1:8" x14ac:dyDescent="0.2">
      <c r="A70"/>
      <c r="B70"/>
      <c r="C70"/>
      <c r="D70"/>
      <c r="E70"/>
      <c r="F70" s="6"/>
      <c r="G70" s="6"/>
      <c r="H70" s="6"/>
    </row>
    <row r="71" spans="1:8" x14ac:dyDescent="0.2">
      <c r="A71"/>
      <c r="B71"/>
      <c r="C71"/>
      <c r="D71"/>
      <c r="E71"/>
      <c r="F71" s="6"/>
      <c r="G71" s="6"/>
      <c r="H71" s="6"/>
    </row>
    <row r="72" spans="1:8" x14ac:dyDescent="0.2">
      <c r="A72" s="6"/>
      <c r="B72" s="6"/>
      <c r="C72" s="6"/>
      <c r="D72" s="6"/>
      <c r="E72" s="6"/>
      <c r="F72" s="6"/>
      <c r="G72" s="6"/>
      <c r="H72" s="6"/>
    </row>
    <row r="73" spans="1:8" x14ac:dyDescent="0.2">
      <c r="A73" s="6"/>
      <c r="B73" s="6"/>
      <c r="C73" s="6"/>
      <c r="D73" s="6"/>
      <c r="E73" s="6"/>
      <c r="F73" s="6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2"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2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0</xdr:rowOff>
                  </from>
                  <to>
                    <xdr:col>0</xdr:col>
                    <xdr:colOff>1085850</xdr:colOff>
                    <xdr:row>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5" name="Button 3">
              <controlPr defaultSize="0" print="0" autoFill="0" autoPict="0" macro="[0]!Print_Sheet4A_MAP">
                <anchor moveWithCells="1" sizeWithCells="1">
                  <from>
                    <xdr:col>0</xdr:col>
                    <xdr:colOff>9525</xdr:colOff>
                    <xdr:row>1</xdr:row>
                    <xdr:rowOff>85725</xdr:rowOff>
                  </from>
                  <to>
                    <xdr:col>0</xdr:col>
                    <xdr:colOff>1085850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342900</xdr:colOff>
                    <xdr:row>0</xdr:row>
                    <xdr:rowOff>28575</xdr:rowOff>
                  </from>
                  <to>
                    <xdr:col>8</xdr:col>
                    <xdr:colOff>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342900</xdr:colOff>
                    <xdr:row>1</xdr:row>
                    <xdr:rowOff>104775</xdr:rowOff>
                  </from>
                  <to>
                    <xdr:col>8</xdr:col>
                    <xdr:colOff>0</xdr:colOff>
                    <xdr:row>2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2">
    <pageSetUpPr fitToPage="1"/>
  </sheetPr>
  <dimension ref="A1:F445"/>
  <sheetViews>
    <sheetView showGridLines="0" workbookViewId="0">
      <selection activeCell="A6" sqref="A6:E6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810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719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3969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0" r:id="rId5" name="Button 2">
              <controlPr defaultSize="0" print="0" autoFill="0" autoPict="0" macro="[0]!Print_Sheet4A1_MAP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1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95250</xdr:colOff>
                    <xdr:row>0</xdr:row>
                    <xdr:rowOff>9525</xdr:rowOff>
                  </from>
                  <to>
                    <xdr:col>5</xdr:col>
                    <xdr:colOff>104775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72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95250</xdr:colOff>
                    <xdr:row>1</xdr:row>
                    <xdr:rowOff>104775</xdr:rowOff>
                  </from>
                  <to>
                    <xdr:col>5</xdr:col>
                    <xdr:colOff>133350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11111111"/>
  <dimension ref="A1:I99"/>
  <sheetViews>
    <sheetView showGridLines="0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18"/>
      <c r="H1" s="33" t="s">
        <v>614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624</v>
      </c>
      <c r="C3" s="1359"/>
      <c r="D3" s="1359"/>
      <c r="E3" s="1359"/>
      <c r="F3" s="1359"/>
      <c r="H3" s="6"/>
    </row>
    <row r="4" spans="1:9" x14ac:dyDescent="0.2">
      <c r="B4" s="102"/>
      <c r="C4" s="102"/>
      <c r="D4" s="102"/>
      <c r="E4" s="102"/>
      <c r="F4" s="102"/>
      <c r="G4" s="102"/>
      <c r="H4" s="102"/>
      <c r="I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84"/>
      <c r="B9" s="85"/>
      <c r="C9" s="85"/>
      <c r="D9" s="85"/>
      <c r="E9" s="85"/>
      <c r="F9" s="85"/>
      <c r="G9" s="85"/>
      <c r="H9" s="85"/>
      <c r="I9" s="19"/>
    </row>
    <row r="10" spans="1:9" x14ac:dyDescent="0.2">
      <c r="A10" s="66"/>
      <c r="B10" s="67"/>
      <c r="C10" s="67"/>
      <c r="D10" s="67"/>
      <c r="E10" s="68"/>
      <c r="F10" s="68"/>
      <c r="G10" s="67"/>
      <c r="H10" s="89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89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89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89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89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89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89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89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89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89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89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89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89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89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89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89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89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89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89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89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89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89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89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89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89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89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89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89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89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89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89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89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89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89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89"/>
      <c r="I44" s="6"/>
    </row>
    <row r="45" spans="1:9" x14ac:dyDescent="0.2">
      <c r="A45" s="69" t="s">
        <v>456</v>
      </c>
      <c r="B45" s="67"/>
      <c r="C45" s="67"/>
      <c r="D45" s="67"/>
      <c r="E45" s="68"/>
      <c r="F45" s="68"/>
      <c r="G45" s="70" t="s">
        <v>456</v>
      </c>
      <c r="H45" s="89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0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0</v>
      </c>
      <c r="F48" s="18"/>
      <c r="G48" s="17" t="s">
        <v>682</v>
      </c>
      <c r="H48" s="86">
        <f>SUM(H9:H46)</f>
        <v>0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 s="6"/>
      <c r="G51" s="6"/>
      <c r="H51" s="6"/>
    </row>
    <row r="52" spans="1:8" x14ac:dyDescent="0.2">
      <c r="A52"/>
      <c r="B52"/>
      <c r="C52"/>
      <c r="D52"/>
      <c r="E52"/>
      <c r="F52" s="6"/>
      <c r="G52" s="6"/>
      <c r="H52" s="6"/>
    </row>
    <row r="53" spans="1:8" x14ac:dyDescent="0.2">
      <c r="A53"/>
      <c r="B53"/>
      <c r="C53"/>
      <c r="D53"/>
      <c r="E53"/>
      <c r="F53" s="6"/>
      <c r="G53" s="6"/>
      <c r="H53" s="6"/>
    </row>
    <row r="54" spans="1:8" x14ac:dyDescent="0.2">
      <c r="A54"/>
      <c r="B54"/>
      <c r="C54"/>
      <c r="D54"/>
      <c r="E54"/>
      <c r="F54" s="6"/>
      <c r="G54" s="6"/>
      <c r="H54" s="6"/>
    </row>
    <row r="55" spans="1:8" x14ac:dyDescent="0.2">
      <c r="A55"/>
      <c r="B55"/>
      <c r="C55"/>
      <c r="D55"/>
      <c r="E55"/>
      <c r="F55" s="6"/>
      <c r="G55" s="6"/>
      <c r="H55" s="6"/>
    </row>
    <row r="56" spans="1:8" x14ac:dyDescent="0.2">
      <c r="A56"/>
      <c r="B56"/>
      <c r="C56"/>
      <c r="D56"/>
      <c r="E56"/>
      <c r="F56" s="6"/>
      <c r="G56" s="6"/>
      <c r="H56" s="6"/>
    </row>
    <row r="57" spans="1:8" x14ac:dyDescent="0.2">
      <c r="A57"/>
      <c r="B57"/>
      <c r="C57"/>
      <c r="D57"/>
      <c r="E57"/>
      <c r="F57" s="6"/>
      <c r="G57" s="6"/>
      <c r="H57" s="6"/>
    </row>
    <row r="58" spans="1:8" x14ac:dyDescent="0.2">
      <c r="A58"/>
      <c r="B58"/>
      <c r="C58"/>
      <c r="D58"/>
      <c r="E58"/>
      <c r="F58" s="6"/>
      <c r="G58" s="6"/>
      <c r="H58" s="6"/>
    </row>
    <row r="59" spans="1:8" x14ac:dyDescent="0.2">
      <c r="A59"/>
      <c r="B59"/>
      <c r="C59"/>
      <c r="D59"/>
      <c r="E59"/>
      <c r="F59" s="6"/>
      <c r="G59" s="6"/>
      <c r="H59" s="6"/>
    </row>
    <row r="60" spans="1:8" x14ac:dyDescent="0.2">
      <c r="A60"/>
      <c r="B60"/>
      <c r="C60"/>
      <c r="D60"/>
      <c r="E60"/>
      <c r="F60" s="6"/>
      <c r="G60" s="6"/>
      <c r="H60" s="6"/>
    </row>
    <row r="61" spans="1:8" x14ac:dyDescent="0.2">
      <c r="A61"/>
      <c r="B61"/>
      <c r="C61"/>
      <c r="D61"/>
      <c r="E61"/>
      <c r="F61" s="6"/>
      <c r="G61" s="6"/>
      <c r="H61" s="6"/>
    </row>
    <row r="62" spans="1:8" x14ac:dyDescent="0.2">
      <c r="A62"/>
      <c r="B62"/>
      <c r="C62"/>
      <c r="D62"/>
      <c r="E62"/>
      <c r="F62" s="6"/>
      <c r="G62" s="6"/>
      <c r="H62" s="6"/>
    </row>
    <row r="63" spans="1:8" x14ac:dyDescent="0.2">
      <c r="A63"/>
      <c r="B63"/>
      <c r="C63"/>
      <c r="D63"/>
      <c r="E63"/>
      <c r="F63" s="6"/>
      <c r="G63" s="6"/>
      <c r="H63" s="6"/>
    </row>
    <row r="64" spans="1:8" x14ac:dyDescent="0.2">
      <c r="A64"/>
      <c r="B64"/>
      <c r="C64"/>
      <c r="D64"/>
      <c r="E64"/>
      <c r="F64" s="6"/>
      <c r="G64" s="6"/>
      <c r="H64" s="6"/>
    </row>
    <row r="65" spans="1:8" x14ac:dyDescent="0.2">
      <c r="A65"/>
      <c r="B65"/>
      <c r="C65"/>
      <c r="D65"/>
      <c r="E65"/>
      <c r="F65" s="6"/>
      <c r="G65" s="6"/>
      <c r="H65" s="6"/>
    </row>
    <row r="66" spans="1:8" x14ac:dyDescent="0.2">
      <c r="A66"/>
      <c r="B66"/>
      <c r="C66"/>
      <c r="D66"/>
      <c r="E66"/>
      <c r="F66" s="6"/>
      <c r="G66" s="6"/>
      <c r="H66" s="6"/>
    </row>
    <row r="67" spans="1:8" x14ac:dyDescent="0.2">
      <c r="A67"/>
      <c r="B67"/>
      <c r="C67"/>
      <c r="D67"/>
      <c r="E67"/>
      <c r="F67" s="6"/>
      <c r="G67" s="6"/>
      <c r="H67" s="6"/>
    </row>
    <row r="68" spans="1:8" x14ac:dyDescent="0.2">
      <c r="A68"/>
      <c r="B68"/>
      <c r="C68"/>
      <c r="D68"/>
      <c r="E68"/>
      <c r="F68" s="6"/>
      <c r="G68" s="6"/>
      <c r="H68" s="6"/>
    </row>
    <row r="69" spans="1:8" x14ac:dyDescent="0.2">
      <c r="A69" s="6"/>
      <c r="B69" s="6"/>
      <c r="C69" s="6"/>
      <c r="D69" s="6"/>
      <c r="E69" s="6"/>
      <c r="F69" s="6"/>
      <c r="G69" s="6"/>
      <c r="H69" s="6"/>
    </row>
    <row r="70" spans="1:8" x14ac:dyDescent="0.2">
      <c r="A70" s="6"/>
      <c r="B70" s="6"/>
      <c r="C70" s="6"/>
      <c r="D70" s="6"/>
      <c r="E70" s="6"/>
      <c r="F70" s="6"/>
      <c r="G70" s="6"/>
      <c r="H70" s="6"/>
    </row>
    <row r="71" spans="1:8" x14ac:dyDescent="0.2">
      <c r="A71" s="6"/>
      <c r="B71" s="6"/>
      <c r="C71" s="6"/>
      <c r="D71" s="6"/>
      <c r="E71" s="6"/>
      <c r="F71" s="6"/>
      <c r="G71" s="6"/>
      <c r="H71" s="6"/>
    </row>
    <row r="72" spans="1:8" x14ac:dyDescent="0.2">
      <c r="A72" s="6"/>
      <c r="B72" s="6"/>
      <c r="C72" s="6"/>
      <c r="D72" s="6"/>
      <c r="E72" s="6"/>
      <c r="F72" s="6"/>
      <c r="G72" s="6"/>
      <c r="H72" s="6"/>
    </row>
    <row r="73" spans="1:8" x14ac:dyDescent="0.2">
      <c r="A73" s="6"/>
      <c r="B73" s="6"/>
      <c r="C73" s="6"/>
      <c r="D73" s="6"/>
      <c r="E73" s="6"/>
      <c r="F73" s="6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2"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4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0</xdr:col>
                    <xdr:colOff>1085850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5" r:id="rId5" name="Button 3">
              <controlPr defaultSize="0" print="0" autoFill="0" autoPict="0" macro="[0]!Print_Sheet4A_CCW">
                <anchor moveWithCells="1" sizeWithCells="1">
                  <from>
                    <xdr:col>0</xdr:col>
                    <xdr:colOff>0</xdr:colOff>
                    <xdr:row>1</xdr:row>
                    <xdr:rowOff>104775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6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342900</xdr:colOff>
                    <xdr:row>0</xdr:row>
                    <xdr:rowOff>9525</xdr:rowOff>
                  </from>
                  <to>
                    <xdr:col>8</xdr:col>
                    <xdr:colOff>9525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7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342900</xdr:colOff>
                    <xdr:row>1</xdr:row>
                    <xdr:rowOff>104775</xdr:rowOff>
                  </from>
                  <to>
                    <xdr:col>8</xdr:col>
                    <xdr:colOff>0</xdr:colOff>
                    <xdr:row>2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3">
    <pageSetUpPr fitToPage="1"/>
  </sheetPr>
  <dimension ref="A1:F445"/>
  <sheetViews>
    <sheetView showGridLines="0" workbookViewId="0">
      <selection activeCell="A6" sqref="A6:E6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817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818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4993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94" r:id="rId5" name="Button 2">
              <controlPr defaultSize="0" print="0" autoFill="0" autoPict="0" macro="[0]!Print_Sheet4A1_CCW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95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76200</xdr:colOff>
                    <xdr:row>0</xdr:row>
                    <xdr:rowOff>9525</xdr:rowOff>
                  </from>
                  <to>
                    <xdr:col>5</xdr:col>
                    <xdr:colOff>104775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96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95250</xdr:colOff>
                    <xdr:row>1</xdr:row>
                    <xdr:rowOff>104775</xdr:rowOff>
                  </from>
                  <to>
                    <xdr:col>5</xdr:col>
                    <xdr:colOff>104775</xdr:colOff>
                    <xdr:row>3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AA124"/>
  <sheetViews>
    <sheetView showGridLines="0" zoomScaleNormal="100" workbookViewId="0">
      <pane ySplit="10" topLeftCell="A29" activePane="bottomLeft" state="frozen"/>
      <selection pane="bottomLeft" activeCell="G50" sqref="G50"/>
    </sheetView>
  </sheetViews>
  <sheetFormatPr defaultColWidth="7.140625" defaultRowHeight="12" customHeight="1" x14ac:dyDescent="0.2"/>
  <cols>
    <col min="1" max="1" width="4.140625" style="222" customWidth="1"/>
    <col min="2" max="2" width="35.140625" style="222" customWidth="1"/>
    <col min="3" max="3" width="3.140625" style="222" customWidth="1"/>
    <col min="4" max="4" width="18.7109375" style="222" customWidth="1"/>
    <col min="5" max="5" width="19.28515625" style="222" customWidth="1"/>
    <col min="6" max="7" width="18.7109375" style="222" customWidth="1"/>
    <col min="8" max="8" width="10.85546875" style="224" customWidth="1"/>
    <col min="9" max="9" width="11.7109375" style="222" customWidth="1"/>
    <col min="10" max="10" width="46.28515625" style="222" bestFit="1" customWidth="1"/>
    <col min="11" max="11" width="9.42578125" style="222" customWidth="1"/>
    <col min="12" max="12" width="10.85546875" style="222" customWidth="1"/>
    <col min="13" max="13" width="11.5703125" style="222" customWidth="1"/>
    <col min="14" max="14" width="15.140625" style="222" customWidth="1"/>
    <col min="15" max="15" width="9.42578125" style="222" customWidth="1"/>
    <col min="16" max="16" width="11.5703125" style="222" customWidth="1"/>
    <col min="17" max="17" width="10.85546875" style="222" customWidth="1"/>
    <col min="18" max="18" width="12.42578125" style="222" customWidth="1"/>
    <col min="19" max="22" width="10.85546875" style="222" customWidth="1"/>
    <col min="23" max="23" width="11.5703125" style="222" customWidth="1"/>
    <col min="24" max="24" width="10.85546875" style="222" customWidth="1"/>
    <col min="25" max="25" width="12.42578125" style="222" customWidth="1"/>
    <col min="26" max="27" width="15.140625" style="222" customWidth="1"/>
    <col min="28" max="31" width="9.42578125" style="222" customWidth="1"/>
    <col min="32" max="32" width="12.42578125" style="222" customWidth="1"/>
    <col min="33" max="16384" width="7.140625" style="222"/>
  </cols>
  <sheetData>
    <row r="1" spans="1:13" ht="12" customHeight="1" x14ac:dyDescent="0.2">
      <c r="G1" s="223" t="s">
        <v>445</v>
      </c>
    </row>
    <row r="2" spans="1:13" ht="14.25" customHeight="1" x14ac:dyDescent="0.2">
      <c r="B2" s="1360" t="s">
        <v>1264</v>
      </c>
      <c r="C2" s="1360"/>
      <c r="D2" s="1360"/>
      <c r="E2" s="1360"/>
      <c r="F2" s="1360"/>
      <c r="G2" s="1360"/>
    </row>
    <row r="3" spans="1:13" ht="14.25" customHeight="1" x14ac:dyDescent="0.2">
      <c r="B3" s="225"/>
      <c r="C3" s="225"/>
      <c r="D3" s="225"/>
      <c r="E3" s="225"/>
      <c r="F3" s="225"/>
      <c r="G3" s="225"/>
    </row>
    <row r="4" spans="1:13" ht="12" customHeight="1" x14ac:dyDescent="0.2">
      <c r="B4" s="1360" t="s">
        <v>446</v>
      </c>
      <c r="C4" s="1360"/>
      <c r="D4" s="1360"/>
      <c r="E4" s="1360"/>
      <c r="F4" s="1360"/>
      <c r="G4" s="1360"/>
    </row>
    <row r="5" spans="1:13" ht="12" customHeight="1" x14ac:dyDescent="0.2">
      <c r="B5" s="225"/>
      <c r="C5" s="225"/>
      <c r="D5" s="225"/>
      <c r="E5" s="225"/>
      <c r="F5" s="225"/>
      <c r="G5" s="225"/>
    </row>
    <row r="7" spans="1:13" ht="12" customHeight="1" x14ac:dyDescent="0.2">
      <c r="D7" s="226" t="s">
        <v>457</v>
      </c>
      <c r="E7" s="226" t="s">
        <v>447</v>
      </c>
      <c r="F7" s="226" t="s">
        <v>449</v>
      </c>
      <c r="G7" s="226" t="s">
        <v>450</v>
      </c>
    </row>
    <row r="8" spans="1:13" ht="12" customHeight="1" x14ac:dyDescent="0.2">
      <c r="A8" s="227"/>
      <c r="B8" s="228"/>
      <c r="D8" s="229" t="s">
        <v>983</v>
      </c>
      <c r="E8" s="229" t="s">
        <v>983</v>
      </c>
      <c r="F8" s="229" t="s">
        <v>984</v>
      </c>
      <c r="G8" s="229" t="s">
        <v>452</v>
      </c>
    </row>
    <row r="9" spans="1:13" ht="12" customHeight="1" x14ac:dyDescent="0.2">
      <c r="D9" s="229" t="s">
        <v>984</v>
      </c>
      <c r="E9" s="229" t="s">
        <v>985</v>
      </c>
      <c r="F9" s="229" t="s">
        <v>454</v>
      </c>
      <c r="G9" s="229" t="s">
        <v>454</v>
      </c>
      <c r="H9" s="230"/>
      <c r="I9" s="231"/>
      <c r="J9" s="231"/>
      <c r="K9" s="231"/>
      <c r="L9" s="231"/>
      <c r="M9" s="231"/>
    </row>
    <row r="10" spans="1:13" ht="12.95" customHeight="1" x14ac:dyDescent="0.2">
      <c r="A10" s="232" t="s">
        <v>757</v>
      </c>
      <c r="B10" s="233" t="s">
        <v>982</v>
      </c>
      <c r="D10" s="234" t="s">
        <v>936</v>
      </c>
      <c r="E10" s="235" t="s">
        <v>986</v>
      </c>
      <c r="F10" s="234" t="s">
        <v>455</v>
      </c>
      <c r="G10" s="234" t="s">
        <v>455</v>
      </c>
    </row>
    <row r="11" spans="1:13" ht="12.95" customHeight="1" x14ac:dyDescent="0.2">
      <c r="A11" s="236" t="s">
        <v>139</v>
      </c>
      <c r="B11" s="237" t="s">
        <v>758</v>
      </c>
      <c r="D11" s="238"/>
      <c r="E11" s="239"/>
      <c r="F11" s="238"/>
      <c r="G11" s="238"/>
    </row>
    <row r="12" spans="1:13" ht="14.1" customHeight="1" x14ac:dyDescent="0.2">
      <c r="A12" s="240" t="s">
        <v>1136</v>
      </c>
      <c r="B12" s="241" t="s">
        <v>913</v>
      </c>
      <c r="D12" s="242" t="s">
        <v>460</v>
      </c>
      <c r="E12" s="243">
        <f>'3'!J24</f>
        <v>20299719</v>
      </c>
      <c r="F12" s="243">
        <f>'3'!K24</f>
        <v>19330442</v>
      </c>
      <c r="G12" s="243">
        <f>'3'!L24</f>
        <v>969277</v>
      </c>
      <c r="H12" s="244"/>
      <c r="I12" s="231"/>
      <c r="J12" s="231"/>
      <c r="K12" s="231"/>
      <c r="L12" s="231"/>
      <c r="M12" s="231"/>
    </row>
    <row r="13" spans="1:13" ht="14.1" customHeight="1" x14ac:dyDescent="0.2">
      <c r="A13" s="240" t="s">
        <v>188</v>
      </c>
      <c r="B13" s="241" t="s">
        <v>920</v>
      </c>
      <c r="D13" s="242" t="s">
        <v>460</v>
      </c>
      <c r="E13" s="245">
        <f>'3'!J25</f>
        <v>2464774</v>
      </c>
      <c r="F13" s="243">
        <f>'3'!K25</f>
        <v>2341535</v>
      </c>
      <c r="G13" s="243">
        <f>'3'!L25</f>
        <v>123239</v>
      </c>
      <c r="H13" s="230"/>
      <c r="I13" s="231"/>
      <c r="J13" s="231"/>
      <c r="K13" s="231"/>
      <c r="L13" s="231"/>
      <c r="M13" s="231"/>
    </row>
    <row r="14" spans="1:13" ht="14.1" customHeight="1" x14ac:dyDescent="0.2">
      <c r="A14" s="240" t="s">
        <v>187</v>
      </c>
      <c r="B14" s="241" t="s">
        <v>1001</v>
      </c>
      <c r="D14" s="242" t="s">
        <v>460</v>
      </c>
      <c r="E14" s="245">
        <f>E12-E13</f>
        <v>17834945</v>
      </c>
      <c r="F14" s="243">
        <f>F12-F13</f>
        <v>16988907</v>
      </c>
      <c r="G14" s="243">
        <f>G12-G13</f>
        <v>846038</v>
      </c>
      <c r="H14" s="230"/>
      <c r="I14" s="231"/>
      <c r="J14" s="231"/>
      <c r="K14" s="231"/>
      <c r="L14" s="231"/>
      <c r="M14" s="231"/>
    </row>
    <row r="15" spans="1:13" ht="14.1" customHeight="1" x14ac:dyDescent="0.2">
      <c r="A15" s="236" t="s">
        <v>142</v>
      </c>
      <c r="B15" s="237" t="s">
        <v>759</v>
      </c>
      <c r="D15" s="242" t="s">
        <v>460</v>
      </c>
      <c r="E15" s="245">
        <f>'3'!J34</f>
        <v>5647721</v>
      </c>
      <c r="F15" s="243">
        <f>'3'!K34</f>
        <v>4235791</v>
      </c>
      <c r="G15" s="243">
        <f>'3'!L34</f>
        <v>1411930</v>
      </c>
      <c r="H15" s="230"/>
      <c r="I15" s="231"/>
      <c r="J15" s="231"/>
      <c r="K15" s="231"/>
      <c r="L15" s="231"/>
      <c r="M15" s="231"/>
    </row>
    <row r="16" spans="1:13" ht="14.1" customHeight="1" thickBot="1" x14ac:dyDescent="0.25">
      <c r="A16" s="246" t="s">
        <v>144</v>
      </c>
      <c r="B16" s="233" t="s">
        <v>760</v>
      </c>
      <c r="D16" s="247" t="s">
        <v>460</v>
      </c>
      <c r="E16" s="248">
        <f>SUM(E14:E15)</f>
        <v>23482666</v>
      </c>
      <c r="F16" s="249">
        <f>SUM(F14:F15)</f>
        <v>21224698</v>
      </c>
      <c r="G16" s="249">
        <f>G15+G14</f>
        <v>2257968</v>
      </c>
      <c r="H16" s="230"/>
      <c r="I16" s="231"/>
      <c r="J16" s="231"/>
      <c r="K16" s="231"/>
      <c r="L16" s="231"/>
      <c r="M16" s="231"/>
    </row>
    <row r="17" spans="1:27" ht="14.1" customHeight="1" thickTop="1" x14ac:dyDescent="0.2">
      <c r="A17" s="246"/>
      <c r="B17" s="233"/>
      <c r="D17" s="238"/>
      <c r="E17" s="250"/>
      <c r="F17" s="250"/>
      <c r="G17" s="250"/>
      <c r="H17" s="230"/>
      <c r="I17" s="231"/>
      <c r="J17" s="231"/>
      <c r="K17" s="231"/>
      <c r="L17" s="231"/>
      <c r="M17" s="231"/>
    </row>
    <row r="18" spans="1:27" ht="12" customHeight="1" x14ac:dyDescent="0.2">
      <c r="A18" s="232" t="s">
        <v>761</v>
      </c>
      <c r="B18" s="233" t="s">
        <v>762</v>
      </c>
      <c r="D18" s="251"/>
      <c r="E18" s="251"/>
      <c r="F18" s="251"/>
      <c r="G18" s="251"/>
      <c r="H18" s="252" t="s">
        <v>240</v>
      </c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</row>
    <row r="19" spans="1:27" ht="14.1" customHeight="1" x14ac:dyDescent="0.2">
      <c r="A19" s="236" t="s">
        <v>139</v>
      </c>
      <c r="B19" s="254" t="s">
        <v>987</v>
      </c>
      <c r="D19" s="255" t="s">
        <v>583</v>
      </c>
      <c r="E19" s="256">
        <f>'2D'!H30</f>
        <v>4299241.8321729563</v>
      </c>
      <c r="F19" s="257">
        <f>IF('2D'!G39=0,0,'2D'!G39)</f>
        <v>2149620.9160864782</v>
      </c>
      <c r="G19" s="258">
        <f>E19-F19</f>
        <v>2149620.9160864782</v>
      </c>
      <c r="H19" s="259">
        <v>89</v>
      </c>
      <c r="I19" s="260" t="s">
        <v>696</v>
      </c>
      <c r="J19" s="260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  <c r="AA19" s="253"/>
    </row>
    <row r="20" spans="1:27" ht="14.1" customHeight="1" x14ac:dyDescent="0.2">
      <c r="A20" s="236" t="s">
        <v>142</v>
      </c>
      <c r="B20" s="237" t="s">
        <v>1223</v>
      </c>
      <c r="D20" s="261">
        <v>0.5</v>
      </c>
      <c r="E20" s="262">
        <f>'2A&amp;B'!G32</f>
        <v>18546626.682579514</v>
      </c>
      <c r="F20" s="263">
        <f>D20*E20</f>
        <v>9273313.3412897568</v>
      </c>
      <c r="G20" s="258">
        <f>E20-F20</f>
        <v>9273313.3412897568</v>
      </c>
      <c r="H20" s="264" t="s">
        <v>243</v>
      </c>
      <c r="I20" s="231"/>
      <c r="J20" s="231"/>
      <c r="K20" s="231"/>
      <c r="L20" s="231"/>
      <c r="M20" s="231"/>
      <c r="Z20" s="253"/>
      <c r="AA20" s="253"/>
    </row>
    <row r="21" spans="1:27" ht="14.1" customHeight="1" x14ac:dyDescent="0.2">
      <c r="A21" s="236" t="s">
        <v>144</v>
      </c>
      <c r="B21" s="237" t="s">
        <v>763</v>
      </c>
      <c r="D21" s="261">
        <v>0.66</v>
      </c>
      <c r="E21" s="257">
        <f>'2A&amp;B'!H32</f>
        <v>4260627.1052571191</v>
      </c>
      <c r="F21" s="263">
        <f>D21*E21</f>
        <v>2812013.8894696985</v>
      </c>
      <c r="G21" s="258">
        <f>E21-F21</f>
        <v>1448613.2157874205</v>
      </c>
      <c r="H21" s="264" t="s">
        <v>241</v>
      </c>
      <c r="I21" s="231"/>
      <c r="J21" s="231"/>
      <c r="K21" s="231"/>
      <c r="L21" s="231"/>
      <c r="M21" s="231"/>
      <c r="Z21" s="253"/>
      <c r="AA21" s="253"/>
    </row>
    <row r="22" spans="1:27" ht="14.1" customHeight="1" x14ac:dyDescent="0.2">
      <c r="A22" s="236" t="s">
        <v>145</v>
      </c>
      <c r="B22" s="237" t="s">
        <v>764</v>
      </c>
      <c r="D22" s="261">
        <v>1</v>
      </c>
      <c r="E22" s="257">
        <f>'2A&amp;B'!K32</f>
        <v>0</v>
      </c>
      <c r="F22" s="263">
        <f>D22*E22</f>
        <v>0</v>
      </c>
      <c r="G22" s="265" t="s">
        <v>1004</v>
      </c>
      <c r="H22" s="230"/>
      <c r="I22" s="231"/>
      <c r="J22" s="231"/>
      <c r="K22" s="231"/>
      <c r="L22" s="231"/>
      <c r="M22" s="231" t="s">
        <v>1345</v>
      </c>
    </row>
    <row r="23" spans="1:27" ht="14.1" customHeight="1" x14ac:dyDescent="0.2">
      <c r="A23" s="236" t="s">
        <v>146</v>
      </c>
      <c r="B23" s="237" t="s">
        <v>988</v>
      </c>
      <c r="D23" s="261">
        <v>0.5</v>
      </c>
      <c r="E23" s="257">
        <f>'2D'!$G$17</f>
        <v>2992416.1003731843</v>
      </c>
      <c r="F23" s="263">
        <f>D23*E23</f>
        <v>1496208.0501865922</v>
      </c>
      <c r="G23" s="258">
        <f t="shared" ref="G23:G34" si="0">E23-F23</f>
        <v>1496208.0501865922</v>
      </c>
      <c r="H23" s="264" t="s">
        <v>244</v>
      </c>
      <c r="I23" s="231"/>
      <c r="J23" s="231"/>
      <c r="K23" s="231"/>
      <c r="L23" s="231"/>
      <c r="M23" s="231"/>
      <c r="N23" s="222" t="s">
        <v>1346</v>
      </c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  <c r="AA23" s="253"/>
    </row>
    <row r="24" spans="1:27" ht="14.1" customHeight="1" x14ac:dyDescent="0.2">
      <c r="A24" s="236" t="s">
        <v>148</v>
      </c>
      <c r="B24" s="237" t="s">
        <v>999</v>
      </c>
      <c r="D24" s="261">
        <v>0.5</v>
      </c>
      <c r="E24" s="257">
        <f>'2A&amp;B'!N32</f>
        <v>13184891.583872491</v>
      </c>
      <c r="F24" s="263">
        <f>D24*E24</f>
        <v>6592445.7919362457</v>
      </c>
      <c r="G24" s="258">
        <f t="shared" si="0"/>
        <v>6592445.7919362457</v>
      </c>
      <c r="H24" s="264" t="s">
        <v>245</v>
      </c>
      <c r="I24" s="231"/>
      <c r="J24" s="231"/>
      <c r="K24" s="231"/>
      <c r="L24" s="231"/>
      <c r="M24" s="231"/>
    </row>
    <row r="25" spans="1:27" ht="14.1" customHeight="1" x14ac:dyDescent="0.2">
      <c r="A25" s="236" t="s">
        <v>149</v>
      </c>
      <c r="B25" s="237" t="s">
        <v>989</v>
      </c>
      <c r="D25" s="255" t="s">
        <v>583</v>
      </c>
      <c r="E25" s="257">
        <f>'2A&amp;B'!Q32</f>
        <v>0</v>
      </c>
      <c r="F25" s="266"/>
      <c r="G25" s="258">
        <f t="shared" si="0"/>
        <v>0</v>
      </c>
      <c r="H25" s="267">
        <v>74</v>
      </c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  <c r="AA25" s="253"/>
    </row>
    <row r="26" spans="1:27" ht="14.1" customHeight="1" x14ac:dyDescent="0.2">
      <c r="A26" s="236" t="s">
        <v>150</v>
      </c>
      <c r="B26" s="237" t="s">
        <v>765</v>
      </c>
      <c r="D26" s="261">
        <v>0.5</v>
      </c>
      <c r="E26" s="257">
        <f>'2A&amp;B'!Y32</f>
        <v>1547728.5586858783</v>
      </c>
      <c r="F26" s="263">
        <f>D26*E26</f>
        <v>773864.27934293915</v>
      </c>
      <c r="G26" s="258">
        <f t="shared" si="0"/>
        <v>773864.27934293915</v>
      </c>
      <c r="H26" s="267">
        <v>79</v>
      </c>
      <c r="I26" s="253"/>
      <c r="J26" s="253"/>
      <c r="K26" s="253"/>
      <c r="L26" s="253"/>
      <c r="M26" s="253"/>
      <c r="N26" s="253"/>
      <c r="O26" s="253"/>
      <c r="P26" s="253"/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</row>
    <row r="27" spans="1:27" ht="14.1" customHeight="1" x14ac:dyDescent="0.2">
      <c r="A27" s="236" t="s">
        <v>152</v>
      </c>
      <c r="B27" s="237" t="s">
        <v>981</v>
      </c>
      <c r="D27" s="255" t="s">
        <v>980</v>
      </c>
      <c r="E27" s="257">
        <f>'2A&amp;B'!T32</f>
        <v>614494.95893080602</v>
      </c>
      <c r="F27" s="263">
        <f>E27*'2C'!K16</f>
        <v>614494.95893080602</v>
      </c>
      <c r="G27" s="258">
        <f t="shared" si="0"/>
        <v>0</v>
      </c>
      <c r="H27" s="268">
        <v>77</v>
      </c>
      <c r="I27" s="231"/>
      <c r="J27" s="231"/>
      <c r="K27" s="231"/>
      <c r="L27" s="231"/>
      <c r="M27" s="231"/>
    </row>
    <row r="28" spans="1:27" ht="14.1" customHeight="1" x14ac:dyDescent="0.2">
      <c r="A28" s="236" t="s">
        <v>1043</v>
      </c>
      <c r="B28" s="254" t="s">
        <v>766</v>
      </c>
      <c r="D28" s="255" t="s">
        <v>583</v>
      </c>
      <c r="E28" s="257">
        <f>'2A&amp;B'!U32</f>
        <v>4994337.2280096617</v>
      </c>
      <c r="F28" s="263">
        <f>IF((E28-'16'!E15)&gt;'3'!J40,'3'!J40+'16'!E15,E28)</f>
        <v>4162583</v>
      </c>
      <c r="G28" s="258">
        <f t="shared" si="0"/>
        <v>831754.22800966166</v>
      </c>
      <c r="H28" s="269">
        <v>99</v>
      </c>
      <c r="I28" s="260" t="s">
        <v>696</v>
      </c>
      <c r="J28" s="270"/>
      <c r="K28" s="231"/>
      <c r="L28" s="231"/>
      <c r="M28" s="231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3"/>
    </row>
    <row r="29" spans="1:27" ht="14.1" customHeight="1" x14ac:dyDescent="0.2">
      <c r="A29" s="236" t="s">
        <v>727</v>
      </c>
      <c r="B29" s="237" t="s">
        <v>775</v>
      </c>
      <c r="D29" s="255" t="s">
        <v>583</v>
      </c>
      <c r="E29" s="257">
        <f>'2A&amp;B'!V32</f>
        <v>0</v>
      </c>
      <c r="F29" s="271">
        <v>0</v>
      </c>
      <c r="G29" s="258">
        <f t="shared" si="0"/>
        <v>0</v>
      </c>
      <c r="H29" s="230"/>
      <c r="I29" s="231"/>
      <c r="J29" s="231"/>
      <c r="K29" s="231"/>
      <c r="L29" s="231"/>
      <c r="M29" s="231"/>
    </row>
    <row r="30" spans="1:27" ht="14.1" customHeight="1" x14ac:dyDescent="0.2">
      <c r="A30" s="236" t="s">
        <v>728</v>
      </c>
      <c r="B30" s="272" t="s">
        <v>990</v>
      </c>
      <c r="D30" s="255" t="s">
        <v>583</v>
      </c>
      <c r="E30" s="257">
        <f>'2A&amp;B'!W32</f>
        <v>3083961.399808601</v>
      </c>
      <c r="F30" s="263">
        <f>IF(E30&lt;'3'!J41,'2'!E30,'3'!J41)</f>
        <v>2280088</v>
      </c>
      <c r="G30" s="258">
        <f t="shared" si="0"/>
        <v>803873.39980860101</v>
      </c>
      <c r="H30" s="273">
        <v>112</v>
      </c>
      <c r="I30" s="222" t="s">
        <v>404</v>
      </c>
      <c r="J30" s="274" t="s">
        <v>696</v>
      </c>
      <c r="K30" s="275"/>
    </row>
    <row r="31" spans="1:27" ht="14.1" customHeight="1" x14ac:dyDescent="0.2">
      <c r="A31" s="236" t="s">
        <v>729</v>
      </c>
      <c r="B31" s="237" t="s">
        <v>767</v>
      </c>
      <c r="D31" s="255" t="s">
        <v>583</v>
      </c>
      <c r="E31" s="257">
        <f>'2A&amp;B'!Z32</f>
        <v>0</v>
      </c>
      <c r="F31" s="271"/>
      <c r="G31" s="258">
        <f t="shared" si="0"/>
        <v>0</v>
      </c>
      <c r="H31" s="276"/>
      <c r="I31" s="253"/>
      <c r="J31" s="253"/>
      <c r="K31" s="253"/>
      <c r="L31" s="253"/>
      <c r="M31" s="253"/>
      <c r="N31" s="253"/>
      <c r="O31" s="253"/>
      <c r="P31" s="253"/>
      <c r="Q31" s="253"/>
      <c r="R31" s="253"/>
      <c r="S31" s="253"/>
      <c r="T31" s="253"/>
      <c r="U31" s="253"/>
      <c r="V31" s="253"/>
      <c r="W31" s="253"/>
      <c r="X31" s="253"/>
      <c r="Y31" s="253"/>
      <c r="Z31" s="253"/>
      <c r="AA31" s="253"/>
    </row>
    <row r="32" spans="1:27" ht="14.1" customHeight="1" x14ac:dyDescent="0.2">
      <c r="A32" s="236" t="s">
        <v>730</v>
      </c>
      <c r="B32" s="272" t="s">
        <v>1000</v>
      </c>
      <c r="D32" s="255" t="s">
        <v>583</v>
      </c>
      <c r="E32" s="257">
        <f>'2E'!G40</f>
        <v>1426964.4799997886</v>
      </c>
      <c r="F32" s="263">
        <f>'2E'!G38</f>
        <v>1426964.4799997886</v>
      </c>
      <c r="G32" s="258">
        <f t="shared" si="0"/>
        <v>0</v>
      </c>
      <c r="H32" s="277" t="s">
        <v>242</v>
      </c>
      <c r="I32" s="222" t="s">
        <v>405</v>
      </c>
      <c r="J32" s="274" t="s">
        <v>697</v>
      </c>
    </row>
    <row r="33" spans="1:27" ht="14.1" customHeight="1" x14ac:dyDescent="0.2">
      <c r="A33" s="236" t="s">
        <v>731</v>
      </c>
      <c r="B33" s="237" t="s">
        <v>1265</v>
      </c>
      <c r="D33" s="255" t="s">
        <v>460</v>
      </c>
      <c r="E33" s="257">
        <f>'2A&amp;B'!S32</f>
        <v>670000</v>
      </c>
      <c r="F33" s="278" t="s">
        <v>1004</v>
      </c>
      <c r="G33" s="258">
        <f>E33</f>
        <v>670000</v>
      </c>
      <c r="H33" s="224">
        <v>76</v>
      </c>
    </row>
    <row r="34" spans="1:27" ht="14.1" customHeight="1" x14ac:dyDescent="0.2">
      <c r="A34" s="236" t="s">
        <v>732</v>
      </c>
      <c r="B34" s="233" t="s">
        <v>1180</v>
      </c>
      <c r="D34" s="255" t="s">
        <v>584</v>
      </c>
      <c r="E34" s="257">
        <f>'2C'!O14</f>
        <v>377904.70321754884</v>
      </c>
      <c r="F34" s="263">
        <f>'2C'!O17</f>
        <v>219855.1053259914</v>
      </c>
      <c r="G34" s="258">
        <f t="shared" si="0"/>
        <v>158049.59789155744</v>
      </c>
    </row>
    <row r="35" spans="1:27" ht="12" customHeight="1" x14ac:dyDescent="0.2">
      <c r="A35" s="236" t="s">
        <v>733</v>
      </c>
      <c r="B35" s="233" t="s">
        <v>1002</v>
      </c>
      <c r="D35" s="255" t="s">
        <v>583</v>
      </c>
      <c r="E35" s="279"/>
      <c r="F35" s="271"/>
      <c r="G35" s="280"/>
    </row>
    <row r="36" spans="1:27" ht="14.1" customHeight="1" x14ac:dyDescent="0.2">
      <c r="A36" s="236" t="s">
        <v>734</v>
      </c>
      <c r="B36" s="237" t="s">
        <v>768</v>
      </c>
      <c r="D36" s="255" t="s">
        <v>460</v>
      </c>
      <c r="E36" s="257">
        <f>SUM(E19:E35)</f>
        <v>55999194.632907547</v>
      </c>
      <c r="F36" s="257">
        <f>SUM(F19:F35)</f>
        <v>31801451.812568296</v>
      </c>
      <c r="G36" s="257">
        <f>SUM(G19:G35)</f>
        <v>24197742.820339251</v>
      </c>
    </row>
    <row r="37" spans="1:27" ht="14.1" customHeight="1" x14ac:dyDescent="0.2">
      <c r="A37" s="236" t="s">
        <v>735</v>
      </c>
      <c r="B37" s="237" t="s">
        <v>769</v>
      </c>
      <c r="D37" s="255" t="s">
        <v>460</v>
      </c>
      <c r="E37" s="257">
        <f>'2.1'!$E$40</f>
        <v>7927951.2793429391</v>
      </c>
      <c r="F37" s="278" t="s">
        <v>1004</v>
      </c>
      <c r="G37" s="257">
        <f>'2.1'!$E$40</f>
        <v>7927951.2793429391</v>
      </c>
      <c r="H37" s="230"/>
      <c r="I37" s="231"/>
      <c r="J37" s="231"/>
      <c r="K37" s="231"/>
      <c r="L37" s="231"/>
      <c r="M37" s="231"/>
    </row>
    <row r="38" spans="1:27" ht="14.1" customHeight="1" thickBot="1" x14ac:dyDescent="0.25">
      <c r="A38" s="236" t="s">
        <v>736</v>
      </c>
      <c r="B38" s="233" t="s">
        <v>770</v>
      </c>
      <c r="C38" s="281"/>
      <c r="D38" s="282" t="s">
        <v>460</v>
      </c>
      <c r="E38" s="283">
        <f>E36-E37</f>
        <v>48071243.353564605</v>
      </c>
      <c r="F38" s="283">
        <f>F36</f>
        <v>31801451.812568296</v>
      </c>
      <c r="G38" s="283">
        <f>G36-G37</f>
        <v>16269791.540996313</v>
      </c>
      <c r="H38" s="276"/>
      <c r="I38" s="253"/>
      <c r="J38" s="253"/>
      <c r="K38" s="253"/>
      <c r="L38" s="253"/>
      <c r="M38" s="253"/>
      <c r="O38" s="253"/>
      <c r="P38" s="253"/>
      <c r="Q38" s="253"/>
      <c r="R38" s="253"/>
      <c r="S38" s="253"/>
      <c r="T38" s="253"/>
      <c r="U38" s="253"/>
      <c r="V38" s="253"/>
      <c r="W38" s="253"/>
      <c r="X38" s="253"/>
      <c r="Y38" s="253"/>
      <c r="Z38" s="253"/>
      <c r="AA38" s="253"/>
    </row>
    <row r="39" spans="1:27" ht="14.1" customHeight="1" thickTop="1" x14ac:dyDescent="0.2">
      <c r="A39" s="236"/>
      <c r="B39" s="233"/>
      <c r="C39" s="281"/>
      <c r="D39" s="284"/>
      <c r="E39" s="285"/>
      <c r="F39" s="285"/>
      <c r="G39" s="285"/>
      <c r="H39" s="276"/>
      <c r="I39" s="253"/>
      <c r="J39" s="253"/>
      <c r="K39" s="253"/>
      <c r="L39" s="253"/>
      <c r="M39" s="253" t="s">
        <v>1344</v>
      </c>
      <c r="O39" s="253"/>
      <c r="P39" s="253"/>
      <c r="Q39" s="253"/>
      <c r="R39" s="253"/>
      <c r="S39" s="253"/>
      <c r="T39" s="253"/>
      <c r="U39" s="253"/>
      <c r="V39" s="253"/>
      <c r="W39" s="253"/>
      <c r="X39" s="253"/>
      <c r="Y39" s="253"/>
      <c r="Z39" s="253"/>
      <c r="AA39" s="253"/>
    </row>
    <row r="40" spans="1:27" ht="14.1" customHeight="1" x14ac:dyDescent="0.2">
      <c r="A40" s="232" t="s">
        <v>771</v>
      </c>
      <c r="B40" s="233" t="s">
        <v>772</v>
      </c>
      <c r="C40" s="281"/>
      <c r="D40" s="286"/>
      <c r="E40" s="287"/>
      <c r="F40" s="287"/>
      <c r="G40" s="287"/>
      <c r="I40" s="288" t="s">
        <v>837</v>
      </c>
    </row>
    <row r="41" spans="1:27" ht="14.1" customHeight="1" x14ac:dyDescent="0.2">
      <c r="A41" s="246" t="s">
        <v>139</v>
      </c>
      <c r="B41" s="233" t="s">
        <v>773</v>
      </c>
      <c r="C41" s="281"/>
      <c r="D41" s="289" t="s">
        <v>585</v>
      </c>
      <c r="E41" s="257">
        <f>'2A&amp;B'!D32</f>
        <v>3079995.0103609925</v>
      </c>
      <c r="F41" s="290">
        <v>1986394</v>
      </c>
      <c r="G41" s="258">
        <f>E41-F41</f>
        <v>1093601.0103609925</v>
      </c>
      <c r="H41" s="224">
        <v>104</v>
      </c>
      <c r="I41" s="291">
        <f>G46+G38</f>
        <v>18068859.859234061</v>
      </c>
      <c r="J41" s="291"/>
    </row>
    <row r="42" spans="1:27" ht="14.1" customHeight="1" x14ac:dyDescent="0.2">
      <c r="A42" s="246" t="s">
        <v>142</v>
      </c>
      <c r="B42" s="233" t="s">
        <v>774</v>
      </c>
      <c r="C42" s="281"/>
      <c r="D42" s="292">
        <v>0.9</v>
      </c>
      <c r="E42" s="257">
        <f>'2A&amp;B'!F32</f>
        <v>4165419.0298385606</v>
      </c>
      <c r="F42" s="263">
        <f>D42*E42</f>
        <v>3748877.1268547047</v>
      </c>
      <c r="G42" s="258">
        <f>E42-F42</f>
        <v>416541.90298385592</v>
      </c>
      <c r="H42" s="268">
        <v>95</v>
      </c>
      <c r="I42" s="293">
        <v>18068861</v>
      </c>
      <c r="J42" s="291" t="s">
        <v>836</v>
      </c>
    </row>
    <row r="43" spans="1:27" ht="14.1" customHeight="1" x14ac:dyDescent="0.2">
      <c r="A43" s="246" t="s">
        <v>144</v>
      </c>
      <c r="B43" s="233" t="s">
        <v>991</v>
      </c>
      <c r="C43" s="281"/>
      <c r="D43" s="292">
        <v>0.5</v>
      </c>
      <c r="E43" s="257">
        <f>'2A&amp;B'!I32</f>
        <v>0</v>
      </c>
      <c r="F43" s="263">
        <f>D43*E43</f>
        <v>0</v>
      </c>
      <c r="G43" s="258">
        <f>E43-F43</f>
        <v>0</v>
      </c>
      <c r="I43" s="291">
        <f>I41-I42</f>
        <v>-1.1407659389078617</v>
      </c>
      <c r="J43" s="291" t="s">
        <v>208</v>
      </c>
    </row>
    <row r="44" spans="1:27" ht="14.1" customHeight="1" x14ac:dyDescent="0.2">
      <c r="A44" s="246" t="s">
        <v>145</v>
      </c>
      <c r="B44" s="233" t="s">
        <v>977</v>
      </c>
      <c r="C44" s="281"/>
      <c r="D44" s="289" t="s">
        <v>583</v>
      </c>
      <c r="E44" s="257">
        <f>'2A&amp;B'!R32</f>
        <v>591088.40489290026</v>
      </c>
      <c r="F44" s="294">
        <v>302163</v>
      </c>
      <c r="G44" s="258">
        <f>E44-F44</f>
        <v>288925.40489290026</v>
      </c>
    </row>
    <row r="45" spans="1:27" ht="14.1" customHeight="1" x14ac:dyDescent="0.2">
      <c r="A45" s="246" t="s">
        <v>146</v>
      </c>
      <c r="B45" s="233" t="s">
        <v>978</v>
      </c>
      <c r="C45" s="281"/>
      <c r="D45" s="289" t="s">
        <v>583</v>
      </c>
      <c r="E45" s="257">
        <f>'2A&amp;B'!X32</f>
        <v>0</v>
      </c>
      <c r="F45" s="271"/>
      <c r="G45" s="258">
        <f>E45-F45</f>
        <v>0</v>
      </c>
    </row>
    <row r="46" spans="1:27" ht="14.1" customHeight="1" thickBot="1" x14ac:dyDescent="0.25">
      <c r="A46" s="246" t="s">
        <v>148</v>
      </c>
      <c r="B46" s="233" t="s">
        <v>976</v>
      </c>
      <c r="C46" s="295"/>
      <c r="D46" s="282" t="s">
        <v>460</v>
      </c>
      <c r="E46" s="296">
        <f>SUM(E41:E45)</f>
        <v>7836502.4450924536</v>
      </c>
      <c r="F46" s="296">
        <f>SUM(F41:F45)</f>
        <v>6037434.1268547047</v>
      </c>
      <c r="G46" s="296">
        <f>SUM(G41:G45)</f>
        <v>1799068.3182377487</v>
      </c>
    </row>
    <row r="47" spans="1:27" ht="14.1" customHeight="1" thickTop="1" x14ac:dyDescent="0.2">
      <c r="A47" s="246"/>
      <c r="B47" s="233"/>
      <c r="C47" s="295"/>
      <c r="D47" s="284"/>
      <c r="E47" s="297"/>
      <c r="F47" s="297"/>
      <c r="G47" s="297"/>
    </row>
    <row r="48" spans="1:27" ht="14.1" customHeight="1" x14ac:dyDescent="0.2">
      <c r="C48" s="233"/>
      <c r="D48" s="298"/>
      <c r="E48" s="299"/>
      <c r="F48" s="299"/>
      <c r="G48" s="299"/>
    </row>
    <row r="49" spans="1:8" ht="14.1" customHeight="1" thickBot="1" x14ac:dyDescent="0.25">
      <c r="A49" s="232" t="s">
        <v>979</v>
      </c>
      <c r="B49" s="233" t="s">
        <v>992</v>
      </c>
      <c r="C49" s="233"/>
      <c r="D49" s="282" t="s">
        <v>460</v>
      </c>
      <c r="E49" s="300">
        <f>E46+E38+E16</f>
        <v>79390411.79865706</v>
      </c>
      <c r="F49" s="300">
        <f>F46+F38+F16</f>
        <v>59063583.939423002</v>
      </c>
      <c r="G49" s="300">
        <f>G46+G38+G16</f>
        <v>20326827.859234061</v>
      </c>
    </row>
    <row r="50" spans="1:8" ht="14.1" customHeight="1" thickTop="1" x14ac:dyDescent="0.2">
      <c r="A50" s="232"/>
      <c r="B50" s="233" t="s">
        <v>506</v>
      </c>
      <c r="C50" s="233"/>
      <c r="D50" s="284"/>
      <c r="E50" s="301"/>
      <c r="F50" s="301"/>
      <c r="G50" s="1354">
        <f>E49-F49-G49</f>
        <v>0</v>
      </c>
    </row>
    <row r="51" spans="1:8" ht="9.6" customHeight="1" x14ac:dyDescent="0.2">
      <c r="A51" s="302"/>
      <c r="E51" s="303"/>
      <c r="F51" s="304"/>
      <c r="G51" s="305"/>
    </row>
    <row r="52" spans="1:8" ht="12" customHeight="1" x14ac:dyDescent="0.2">
      <c r="A52" s="306" t="s">
        <v>583</v>
      </c>
      <c r="B52" s="307" t="s">
        <v>369</v>
      </c>
      <c r="C52" s="308"/>
      <c r="E52" s="303"/>
      <c r="F52" s="304"/>
      <c r="G52" s="304"/>
    </row>
    <row r="53" spans="1:8" ht="12" customHeight="1" x14ac:dyDescent="0.2">
      <c r="A53" s="302"/>
      <c r="B53" s="308"/>
      <c r="C53" s="309"/>
      <c r="D53" s="309"/>
    </row>
    <row r="54" spans="1:8" ht="15.95" customHeight="1" x14ac:dyDescent="0.2">
      <c r="A54" s="306" t="s">
        <v>980</v>
      </c>
      <c r="B54" s="307" t="s">
        <v>993</v>
      </c>
      <c r="C54" s="308"/>
      <c r="E54" s="303"/>
      <c r="F54" s="304"/>
      <c r="G54" s="304"/>
    </row>
    <row r="55" spans="1:8" ht="15.95" customHeight="1" x14ac:dyDescent="0.2">
      <c r="A55" s="306"/>
      <c r="B55" s="307" t="s">
        <v>994</v>
      </c>
      <c r="C55" s="308"/>
      <c r="E55" s="303"/>
      <c r="F55" s="304"/>
      <c r="G55" s="304"/>
    </row>
    <row r="56" spans="1:8" ht="15.95" customHeight="1" x14ac:dyDescent="0.2">
      <c r="A56" s="306"/>
      <c r="B56" s="307"/>
      <c r="C56" s="308"/>
      <c r="E56" s="303"/>
      <c r="F56" s="304"/>
      <c r="G56" s="304"/>
    </row>
    <row r="57" spans="1:8" ht="15.95" customHeight="1" x14ac:dyDescent="0.2">
      <c r="A57" s="306" t="s">
        <v>584</v>
      </c>
      <c r="B57" s="307" t="s">
        <v>995</v>
      </c>
      <c r="C57" s="308"/>
      <c r="D57" s="231"/>
      <c r="E57" s="303"/>
      <c r="F57" s="304"/>
      <c r="G57" s="304"/>
    </row>
    <row r="58" spans="1:8" ht="12" customHeight="1" x14ac:dyDescent="0.2">
      <c r="A58" s="302"/>
      <c r="B58" s="308" t="s">
        <v>996</v>
      </c>
      <c r="C58" s="308"/>
      <c r="E58" s="303"/>
      <c r="F58" s="304"/>
      <c r="G58" s="304"/>
    </row>
    <row r="59" spans="1:8" ht="12" customHeight="1" x14ac:dyDescent="0.2">
      <c r="A59" s="302"/>
      <c r="B59" s="307" t="s">
        <v>997</v>
      </c>
      <c r="C59" s="308"/>
      <c r="E59" s="303"/>
      <c r="F59" s="304"/>
      <c r="G59" s="304"/>
    </row>
    <row r="60" spans="1:8" ht="12" customHeight="1" x14ac:dyDescent="0.2">
      <c r="A60" s="302"/>
      <c r="B60" s="307"/>
      <c r="C60" s="308"/>
      <c r="E60" s="303"/>
      <c r="F60" s="304"/>
      <c r="G60" s="304"/>
    </row>
    <row r="61" spans="1:8" ht="15.95" customHeight="1" x14ac:dyDescent="0.2">
      <c r="A61" s="306" t="s">
        <v>585</v>
      </c>
      <c r="B61" s="307" t="s">
        <v>1266</v>
      </c>
      <c r="C61" s="308"/>
      <c r="D61" s="281"/>
      <c r="E61" s="310"/>
      <c r="F61" s="311"/>
      <c r="G61" s="304"/>
    </row>
    <row r="62" spans="1:8" ht="12" customHeight="1" x14ac:dyDescent="0.2">
      <c r="A62" s="302"/>
      <c r="B62" s="307" t="s">
        <v>1267</v>
      </c>
      <c r="C62" s="228"/>
      <c r="D62" s="312"/>
      <c r="E62" s="313"/>
      <c r="F62" s="333"/>
      <c r="G62" s="314"/>
    </row>
    <row r="63" spans="1:8" ht="12" customHeight="1" x14ac:dyDescent="0.2">
      <c r="A63" s="302"/>
      <c r="B63" s="315" t="s">
        <v>998</v>
      </c>
      <c r="C63" s="309"/>
      <c r="D63" s="312"/>
      <c r="E63" s="316"/>
      <c r="F63" s="312"/>
      <c r="G63" s="228"/>
      <c r="H63" s="317"/>
    </row>
    <row r="64" spans="1:8" ht="12" customHeight="1" x14ac:dyDescent="0.2">
      <c r="A64" s="302"/>
      <c r="B64" s="315" t="s">
        <v>370</v>
      </c>
      <c r="C64" s="318"/>
    </row>
    <row r="65" spans="1:27" ht="12" customHeight="1" x14ac:dyDescent="0.2">
      <c r="A65" s="302"/>
      <c r="B65" s="307"/>
      <c r="C65" s="308"/>
      <c r="D65" s="319"/>
      <c r="E65" s="319"/>
    </row>
    <row r="66" spans="1:27" ht="18" customHeight="1" x14ac:dyDescent="0.2">
      <c r="A66" s="302"/>
      <c r="D66" s="314"/>
      <c r="E66" s="228"/>
      <c r="F66" s="320"/>
    </row>
    <row r="67" spans="1:27" ht="18" customHeight="1" x14ac:dyDescent="0.2">
      <c r="A67" s="302"/>
      <c r="D67" s="314"/>
      <c r="E67" s="228"/>
      <c r="F67" s="320"/>
    </row>
    <row r="68" spans="1:27" ht="18" customHeight="1" x14ac:dyDescent="0.2">
      <c r="A68" s="302"/>
      <c r="D68" s="314"/>
      <c r="E68" s="228"/>
      <c r="F68" s="320"/>
    </row>
    <row r="69" spans="1:27" ht="18" customHeight="1" x14ac:dyDescent="0.2">
      <c r="A69" s="302"/>
      <c r="D69" s="314"/>
      <c r="E69" s="314"/>
      <c r="F69" s="321"/>
    </row>
    <row r="70" spans="1:27" ht="12" customHeight="1" x14ac:dyDescent="0.2">
      <c r="A70" s="302"/>
      <c r="B70" s="309"/>
      <c r="C70" s="309"/>
      <c r="D70" s="322"/>
      <c r="E70" s="322"/>
      <c r="F70" s="322"/>
      <c r="G70" s="314"/>
    </row>
    <row r="71" spans="1:27" ht="12" customHeight="1" x14ac:dyDescent="0.2">
      <c r="B71" s="309"/>
      <c r="C71" s="309"/>
      <c r="D71" s="309"/>
      <c r="E71" s="309"/>
      <c r="F71" s="309"/>
      <c r="G71" s="314"/>
    </row>
    <row r="72" spans="1:27" ht="12" customHeight="1" x14ac:dyDescent="0.2">
      <c r="B72" s="309"/>
      <c r="C72" s="309"/>
      <c r="D72" s="309"/>
      <c r="E72" s="309"/>
      <c r="F72" s="309"/>
      <c r="G72" s="314"/>
      <c r="H72" s="230"/>
      <c r="I72" s="231"/>
      <c r="J72" s="231"/>
      <c r="K72" s="231"/>
      <c r="L72" s="231"/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  <c r="AA72" s="231"/>
    </row>
    <row r="73" spans="1:27" ht="12" customHeight="1" x14ac:dyDescent="0.2">
      <c r="B73" s="309"/>
      <c r="C73" s="309"/>
      <c r="D73" s="309"/>
      <c r="E73" s="309"/>
      <c r="F73" s="309"/>
      <c r="G73" s="228"/>
    </row>
    <row r="74" spans="1:27" ht="12" customHeight="1" x14ac:dyDescent="0.2">
      <c r="B74" s="309"/>
      <c r="C74" s="309"/>
      <c r="D74" s="309"/>
      <c r="E74" s="309"/>
      <c r="F74" s="309"/>
      <c r="G74" s="228"/>
    </row>
    <row r="75" spans="1:27" ht="12" customHeight="1" x14ac:dyDescent="0.2">
      <c r="B75" s="309"/>
      <c r="C75" s="309"/>
      <c r="D75" s="309"/>
      <c r="E75" s="309"/>
      <c r="F75" s="309"/>
      <c r="G75" s="228"/>
    </row>
    <row r="76" spans="1:27" ht="12" customHeight="1" x14ac:dyDescent="0.2">
      <c r="B76" s="228"/>
      <c r="C76" s="228"/>
      <c r="D76" s="323"/>
      <c r="E76" s="323"/>
      <c r="F76" s="228"/>
      <c r="G76" s="228"/>
    </row>
    <row r="77" spans="1:27" ht="12" customHeight="1" x14ac:dyDescent="0.2">
      <c r="B77" s="228"/>
      <c r="C77" s="228"/>
      <c r="D77" s="323"/>
      <c r="E77" s="323"/>
      <c r="F77" s="228"/>
      <c r="G77" s="228"/>
    </row>
    <row r="78" spans="1:27" ht="12" customHeight="1" x14ac:dyDescent="0.2">
      <c r="B78" s="228"/>
      <c r="C78" s="228"/>
      <c r="D78" s="323"/>
      <c r="E78" s="323"/>
      <c r="F78" s="228"/>
      <c r="G78" s="228"/>
    </row>
    <row r="79" spans="1:27" ht="12" customHeight="1" x14ac:dyDescent="0.2">
      <c r="B79" s="228"/>
      <c r="C79" s="228"/>
      <c r="D79" s="323"/>
      <c r="E79" s="323"/>
      <c r="F79" s="228"/>
      <c r="G79" s="228"/>
    </row>
    <row r="80" spans="1:27" ht="12" customHeight="1" x14ac:dyDescent="0.2">
      <c r="B80" s="228"/>
      <c r="C80" s="228"/>
      <c r="D80" s="323"/>
      <c r="E80" s="323"/>
      <c r="F80" s="228"/>
      <c r="G80" s="228"/>
    </row>
    <row r="81" spans="2:8" ht="12" customHeight="1" x14ac:dyDescent="0.2">
      <c r="B81" s="228"/>
      <c r="C81" s="228"/>
      <c r="D81" s="323"/>
      <c r="E81" s="323"/>
      <c r="F81" s="228"/>
      <c r="G81" s="228"/>
    </row>
    <row r="82" spans="2:8" ht="12" customHeight="1" x14ac:dyDescent="0.2">
      <c r="B82" s="228"/>
      <c r="C82" s="228"/>
      <c r="D82" s="323"/>
      <c r="E82" s="323"/>
      <c r="F82" s="228"/>
      <c r="G82" s="228"/>
    </row>
    <row r="83" spans="2:8" ht="12" customHeight="1" x14ac:dyDescent="0.2">
      <c r="B83" s="228"/>
      <c r="C83" s="228"/>
      <c r="D83" s="323"/>
      <c r="E83" s="323"/>
      <c r="F83" s="228"/>
      <c r="G83" s="228"/>
    </row>
    <row r="84" spans="2:8" ht="12" customHeight="1" x14ac:dyDescent="0.2">
      <c r="B84" s="228"/>
      <c r="C84" s="228"/>
      <c r="D84" s="323"/>
      <c r="E84" s="323"/>
      <c r="F84" s="228"/>
      <c r="G84" s="228"/>
    </row>
    <row r="85" spans="2:8" ht="12" customHeight="1" x14ac:dyDescent="0.2">
      <c r="B85" s="228"/>
      <c r="C85" s="228"/>
      <c r="D85" s="323"/>
      <c r="E85" s="323"/>
      <c r="F85" s="228"/>
      <c r="G85" s="228"/>
    </row>
    <row r="86" spans="2:8" ht="12" customHeight="1" x14ac:dyDescent="0.2">
      <c r="B86" s="324"/>
      <c r="C86" s="322"/>
      <c r="D86" s="325"/>
      <c r="E86" s="325"/>
      <c r="F86" s="228"/>
      <c r="G86" s="228"/>
    </row>
    <row r="87" spans="2:8" ht="12" customHeight="1" x14ac:dyDescent="0.2">
      <c r="B87" s="228"/>
      <c r="C87" s="228"/>
      <c r="D87" s="228"/>
      <c r="E87" s="228"/>
      <c r="F87" s="228"/>
      <c r="G87" s="228"/>
    </row>
    <row r="88" spans="2:8" ht="12" customHeight="1" x14ac:dyDescent="0.2">
      <c r="B88" s="228"/>
      <c r="C88" s="228"/>
      <c r="D88" s="228"/>
      <c r="E88" s="228"/>
      <c r="F88" s="228"/>
      <c r="G88" s="228"/>
    </row>
    <row r="89" spans="2:8" ht="12" customHeight="1" x14ac:dyDescent="0.2">
      <c r="B89" s="326"/>
      <c r="C89" s="327"/>
      <c r="D89" s="228"/>
      <c r="E89" s="228"/>
      <c r="F89" s="228"/>
      <c r="G89" s="228"/>
    </row>
    <row r="90" spans="2:8" ht="12" customHeight="1" x14ac:dyDescent="0.2">
      <c r="B90" s="228"/>
      <c r="C90" s="228"/>
      <c r="D90" s="228"/>
      <c r="E90" s="228"/>
      <c r="F90" s="228"/>
      <c r="G90" s="228"/>
    </row>
    <row r="91" spans="2:8" ht="12" customHeight="1" x14ac:dyDescent="0.2">
      <c r="B91" s="328"/>
      <c r="C91" s="228"/>
      <c r="D91" s="228"/>
      <c r="E91" s="228"/>
      <c r="F91" s="228"/>
      <c r="G91" s="228"/>
    </row>
    <row r="92" spans="2:8" ht="12" customHeight="1" x14ac:dyDescent="0.2">
      <c r="B92" s="228"/>
      <c r="C92" s="228"/>
      <c r="D92" s="228"/>
      <c r="E92" s="228"/>
      <c r="F92" s="228"/>
      <c r="G92" s="228"/>
    </row>
    <row r="93" spans="2:8" ht="12" customHeight="1" x14ac:dyDescent="0.2">
      <c r="B93" s="228"/>
      <c r="C93" s="228"/>
      <c r="D93" s="228"/>
      <c r="E93" s="228"/>
      <c r="F93" s="228"/>
      <c r="G93" s="228"/>
    </row>
    <row r="94" spans="2:8" ht="12" customHeight="1" x14ac:dyDescent="0.2">
      <c r="B94" s="228"/>
      <c r="C94" s="228"/>
      <c r="D94" s="329"/>
      <c r="E94" s="330"/>
      <c r="F94" s="228"/>
      <c r="G94" s="228"/>
    </row>
    <row r="95" spans="2:8" ht="12" customHeight="1" x14ac:dyDescent="0.2">
      <c r="B95" s="228"/>
      <c r="C95" s="228"/>
      <c r="D95" s="228"/>
      <c r="E95" s="228"/>
      <c r="F95" s="228"/>
      <c r="G95" s="228"/>
    </row>
    <row r="96" spans="2:8" ht="12" customHeight="1" x14ac:dyDescent="0.2">
      <c r="B96" s="228"/>
      <c r="C96" s="331"/>
      <c r="D96" s="331"/>
      <c r="E96" s="331"/>
      <c r="F96" s="331"/>
      <c r="G96" s="331"/>
      <c r="H96" s="332"/>
    </row>
    <row r="97" spans="2:7" ht="12" customHeight="1" x14ac:dyDescent="0.2">
      <c r="B97" s="228"/>
      <c r="C97" s="228"/>
      <c r="D97" s="228"/>
      <c r="E97" s="228"/>
      <c r="F97" s="228"/>
      <c r="G97" s="228"/>
    </row>
    <row r="98" spans="2:7" ht="12" customHeight="1" x14ac:dyDescent="0.2">
      <c r="B98" s="228"/>
      <c r="C98" s="228"/>
      <c r="D98" s="228"/>
      <c r="E98" s="228"/>
      <c r="F98" s="228"/>
      <c r="G98" s="228"/>
    </row>
    <row r="99" spans="2:7" ht="12" customHeight="1" x14ac:dyDescent="0.2">
      <c r="B99" s="228"/>
      <c r="C99" s="228"/>
      <c r="D99" s="228"/>
      <c r="E99" s="228"/>
      <c r="F99" s="228"/>
      <c r="G99" s="228"/>
    </row>
    <row r="100" spans="2:7" ht="12" customHeight="1" x14ac:dyDescent="0.2">
      <c r="B100" s="228"/>
      <c r="C100" s="228"/>
      <c r="D100" s="228"/>
      <c r="E100" s="228"/>
      <c r="F100" s="228"/>
      <c r="G100" s="228"/>
    </row>
    <row r="101" spans="2:7" ht="12" customHeight="1" x14ac:dyDescent="0.2">
      <c r="B101" s="228"/>
      <c r="C101" s="228"/>
      <c r="D101" s="228"/>
      <c r="E101" s="228"/>
      <c r="F101" s="228"/>
      <c r="G101" s="228"/>
    </row>
    <row r="102" spans="2:7" ht="12" customHeight="1" x14ac:dyDescent="0.2">
      <c r="B102" s="228"/>
      <c r="C102" s="228"/>
      <c r="D102" s="228"/>
      <c r="E102" s="228"/>
      <c r="F102" s="228"/>
      <c r="G102" s="228"/>
    </row>
    <row r="103" spans="2:7" ht="12" customHeight="1" x14ac:dyDescent="0.2">
      <c r="B103" s="228"/>
      <c r="C103" s="228"/>
      <c r="D103" s="228"/>
      <c r="E103" s="228"/>
      <c r="F103" s="228"/>
      <c r="G103" s="228"/>
    </row>
    <row r="104" spans="2:7" ht="12" customHeight="1" x14ac:dyDescent="0.2">
      <c r="B104" s="228"/>
      <c r="C104" s="228"/>
      <c r="D104" s="228"/>
      <c r="E104" s="228"/>
      <c r="F104" s="228"/>
      <c r="G104" s="228"/>
    </row>
    <row r="105" spans="2:7" ht="12" customHeight="1" x14ac:dyDescent="0.2">
      <c r="B105" s="228"/>
      <c r="C105" s="228"/>
      <c r="D105" s="228"/>
      <c r="E105" s="228"/>
      <c r="F105" s="228"/>
      <c r="G105" s="228"/>
    </row>
    <row r="106" spans="2:7" ht="12" customHeight="1" x14ac:dyDescent="0.2">
      <c r="B106" s="331"/>
      <c r="C106" s="228"/>
      <c r="D106" s="228"/>
      <c r="E106" s="228"/>
      <c r="F106" s="228"/>
      <c r="G106" s="228"/>
    </row>
    <row r="107" spans="2:7" ht="12" customHeight="1" x14ac:dyDescent="0.2">
      <c r="B107" s="228"/>
      <c r="C107" s="228"/>
      <c r="D107" s="228"/>
      <c r="E107" s="228"/>
      <c r="F107" s="228"/>
      <c r="G107" s="228"/>
    </row>
    <row r="108" spans="2:7" ht="12" customHeight="1" x14ac:dyDescent="0.2">
      <c r="B108" s="228"/>
      <c r="C108" s="228"/>
      <c r="D108" s="228"/>
      <c r="E108" s="228"/>
      <c r="F108" s="228"/>
      <c r="G108" s="228"/>
    </row>
    <row r="109" spans="2:7" ht="12" customHeight="1" x14ac:dyDescent="0.2">
      <c r="B109" s="228"/>
      <c r="C109" s="228"/>
      <c r="D109" s="228"/>
      <c r="E109" s="228"/>
      <c r="F109" s="228"/>
      <c r="G109" s="228"/>
    </row>
    <row r="110" spans="2:7" ht="12" customHeight="1" x14ac:dyDescent="0.2">
      <c r="B110" s="228"/>
      <c r="C110" s="228"/>
      <c r="D110" s="228"/>
      <c r="E110" s="228"/>
      <c r="F110" s="228"/>
      <c r="G110" s="228"/>
    </row>
    <row r="111" spans="2:7" ht="12" customHeight="1" x14ac:dyDescent="0.2">
      <c r="B111" s="228"/>
      <c r="C111" s="228"/>
      <c r="D111" s="228"/>
      <c r="E111" s="228"/>
      <c r="F111" s="228"/>
      <c r="G111" s="228"/>
    </row>
    <row r="112" spans="2:7" ht="12" customHeight="1" x14ac:dyDescent="0.2">
      <c r="B112" s="228"/>
      <c r="C112" s="228"/>
      <c r="D112" s="228"/>
      <c r="E112" s="228"/>
      <c r="F112" s="228"/>
      <c r="G112" s="228"/>
    </row>
    <row r="113" spans="2:7" ht="12" customHeight="1" x14ac:dyDescent="0.2">
      <c r="B113" s="228"/>
      <c r="C113" s="228"/>
      <c r="D113" s="228"/>
      <c r="E113" s="228"/>
      <c r="F113" s="228"/>
      <c r="G113" s="228"/>
    </row>
    <row r="114" spans="2:7" ht="12" customHeight="1" x14ac:dyDescent="0.2">
      <c r="B114" s="228"/>
      <c r="C114" s="228"/>
      <c r="D114" s="228"/>
      <c r="E114" s="228"/>
      <c r="F114" s="228"/>
      <c r="G114" s="228"/>
    </row>
    <row r="115" spans="2:7" ht="12" customHeight="1" x14ac:dyDescent="0.2">
      <c r="B115" s="228"/>
      <c r="C115" s="228"/>
      <c r="D115" s="228"/>
      <c r="E115" s="228"/>
      <c r="F115" s="228"/>
      <c r="G115" s="228"/>
    </row>
    <row r="116" spans="2:7" ht="12" customHeight="1" x14ac:dyDescent="0.2">
      <c r="B116" s="228"/>
      <c r="C116" s="228"/>
      <c r="D116" s="228"/>
      <c r="E116" s="228"/>
      <c r="F116" s="228"/>
      <c r="G116" s="228"/>
    </row>
    <row r="117" spans="2:7" ht="12" customHeight="1" x14ac:dyDescent="0.2">
      <c r="B117" s="228"/>
      <c r="C117" s="228"/>
      <c r="D117" s="228"/>
      <c r="E117" s="228"/>
      <c r="F117" s="228"/>
      <c r="G117" s="228"/>
    </row>
    <row r="118" spans="2:7" ht="12" customHeight="1" x14ac:dyDescent="0.2">
      <c r="B118" s="228"/>
      <c r="C118" s="228"/>
      <c r="D118" s="228"/>
      <c r="E118" s="228"/>
      <c r="F118" s="228"/>
      <c r="G118" s="228"/>
    </row>
    <row r="119" spans="2:7" ht="12" customHeight="1" x14ac:dyDescent="0.2">
      <c r="B119" s="228"/>
      <c r="C119" s="228"/>
      <c r="D119" s="228"/>
      <c r="E119" s="228"/>
      <c r="F119" s="228"/>
      <c r="G119" s="228"/>
    </row>
    <row r="120" spans="2:7" ht="12" customHeight="1" x14ac:dyDescent="0.2">
      <c r="B120" s="228"/>
      <c r="C120" s="228"/>
      <c r="D120" s="228"/>
      <c r="E120" s="228"/>
      <c r="F120" s="228"/>
      <c r="G120" s="228"/>
    </row>
    <row r="121" spans="2:7" ht="12" customHeight="1" x14ac:dyDescent="0.2">
      <c r="B121" s="228"/>
      <c r="C121" s="228"/>
      <c r="D121" s="228"/>
      <c r="E121" s="228"/>
      <c r="F121" s="228"/>
      <c r="G121" s="228"/>
    </row>
    <row r="122" spans="2:7" ht="12" customHeight="1" x14ac:dyDescent="0.2">
      <c r="B122" s="228"/>
      <c r="C122" s="228"/>
      <c r="D122" s="228"/>
      <c r="E122" s="228"/>
      <c r="F122" s="228"/>
      <c r="G122" s="228"/>
    </row>
    <row r="123" spans="2:7" ht="12" customHeight="1" x14ac:dyDescent="0.2">
      <c r="B123" s="228"/>
      <c r="C123" s="228"/>
      <c r="D123" s="228"/>
      <c r="E123" s="228"/>
      <c r="F123" s="228"/>
      <c r="G123" s="228"/>
    </row>
    <row r="124" spans="2:7" ht="12" customHeight="1" x14ac:dyDescent="0.2">
      <c r="B124" s="228"/>
      <c r="C124" s="228"/>
      <c r="D124" s="228"/>
      <c r="E124" s="228"/>
      <c r="F124" s="228"/>
      <c r="G124" s="228"/>
    </row>
  </sheetData>
  <mergeCells count="2">
    <mergeCell ref="B2:G2"/>
    <mergeCell ref="B4:G4"/>
  </mergeCells>
  <phoneticPr fontId="0" type="noConversion"/>
  <pageMargins left="0.75" right="0.5" top="1" bottom="1" header="0.5" footer="0.5"/>
  <pageSetup scale="65" orientation="portrait" blackAndWhite="1" r:id="rId1"/>
  <headerFooter alignWithMargins="0">
    <oddFooter xml:space="preserve">&amp;C&amp;12Revised 1/14
&amp;"Arial,Bold"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0" r:id="rId4" name="Button 36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9525</xdr:rowOff>
                  </from>
                  <to>
                    <xdr:col>1</xdr:col>
                    <xdr:colOff>1000125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5" name="Button 37">
              <controlPr defaultSize="0" print="0" autoFill="0" autoPict="0" macro="[0]!Print_Sheet2">
                <anchor moveWithCells="1" sizeWithCells="1">
                  <from>
                    <xdr:col>0</xdr:col>
                    <xdr:colOff>0</xdr:colOff>
                    <xdr:row>1</xdr:row>
                    <xdr:rowOff>85725</xdr:rowOff>
                  </from>
                  <to>
                    <xdr:col>1</xdr:col>
                    <xdr:colOff>1000125</xdr:colOff>
                    <xdr:row>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6" name="Button 43">
              <controlPr defaultSize="0" print="0" autoFill="0" autoPict="0" macro="[0]!Go_To_Previous_Sheet">
                <anchor moveWithCells="1" sizeWithCells="1">
                  <from>
                    <xdr:col>6</xdr:col>
                    <xdr:colOff>9525</xdr:colOff>
                    <xdr:row>1</xdr:row>
                    <xdr:rowOff>142875</xdr:rowOff>
                  </from>
                  <to>
                    <xdr:col>7</xdr:col>
                    <xdr:colOff>371475</xdr:colOff>
                    <xdr:row>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7" name="Button 45">
              <controlPr defaultSize="0" print="0" autoFill="0" autoPict="0" macro="[0]!Go_To_Next_Sheet">
                <anchor moveWithCells="1" sizeWithCells="1">
                  <from>
                    <xdr:col>6</xdr:col>
                    <xdr:colOff>9525</xdr:colOff>
                    <xdr:row>0</xdr:row>
                    <xdr:rowOff>0</xdr:rowOff>
                  </from>
                  <to>
                    <xdr:col>7</xdr:col>
                    <xdr:colOff>361950</xdr:colOff>
                    <xdr:row>1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111111111"/>
  <dimension ref="A1:I99"/>
  <sheetViews>
    <sheetView showGridLines="0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18"/>
      <c r="H1" s="33" t="s">
        <v>615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625</v>
      </c>
      <c r="C3" s="1359"/>
      <c r="D3" s="1359"/>
      <c r="E3" s="1359"/>
      <c r="F3" s="1359"/>
      <c r="H3" s="6"/>
    </row>
    <row r="4" spans="1:9" x14ac:dyDescent="0.2">
      <c r="B4" s="102"/>
      <c r="C4" s="102"/>
      <c r="D4" s="102"/>
      <c r="E4" s="102"/>
      <c r="F4" s="102"/>
      <c r="G4" s="102"/>
      <c r="H4" s="102"/>
      <c r="I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84"/>
      <c r="B9" s="85"/>
      <c r="C9" s="85"/>
      <c r="D9" s="85"/>
      <c r="E9" s="94"/>
      <c r="F9" s="85"/>
      <c r="G9" s="85"/>
      <c r="H9" s="95"/>
      <c r="I9" s="19"/>
    </row>
    <row r="10" spans="1:9" x14ac:dyDescent="0.2">
      <c r="A10" s="66"/>
      <c r="B10" s="67"/>
      <c r="C10" s="67"/>
      <c r="D10" s="67"/>
      <c r="E10" s="68"/>
      <c r="F10" s="68"/>
      <c r="G10" s="67"/>
      <c r="H10" s="96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96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96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96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96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96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96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96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96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96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96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96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96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96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96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96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96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96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96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96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96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89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89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89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89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89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89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89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89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89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89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89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89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89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89"/>
      <c r="I44" s="6"/>
    </row>
    <row r="45" spans="1:9" x14ac:dyDescent="0.2">
      <c r="A45" s="69" t="s">
        <v>456</v>
      </c>
      <c r="B45" s="67"/>
      <c r="C45" s="67"/>
      <c r="D45" s="67"/>
      <c r="E45" s="68"/>
      <c r="F45" s="68"/>
      <c r="G45" s="70" t="s">
        <v>456</v>
      </c>
      <c r="H45" s="89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0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0</v>
      </c>
      <c r="F48" s="18"/>
      <c r="G48" s="17" t="s">
        <v>682</v>
      </c>
      <c r="H48" s="86">
        <f>SUM(H9:H46)</f>
        <v>0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 s="6"/>
      <c r="G51" s="6"/>
      <c r="H51" s="6"/>
    </row>
    <row r="52" spans="1:8" x14ac:dyDescent="0.2">
      <c r="A52"/>
      <c r="B52"/>
      <c r="C52"/>
      <c r="D52"/>
      <c r="E52"/>
      <c r="F52" s="6"/>
      <c r="G52" s="6"/>
      <c r="H52" s="6"/>
    </row>
    <row r="53" spans="1:8" x14ac:dyDescent="0.2">
      <c r="A53"/>
      <c r="B53"/>
      <c r="C53"/>
      <c r="D53"/>
      <c r="E53"/>
      <c r="F53" s="6"/>
      <c r="G53" s="6"/>
      <c r="H53" s="6"/>
    </row>
    <row r="54" spans="1:8" x14ac:dyDescent="0.2">
      <c r="A54"/>
      <c r="B54"/>
      <c r="C54"/>
      <c r="D54"/>
      <c r="E54"/>
      <c r="F54" s="6"/>
      <c r="G54" s="6"/>
      <c r="H54" s="6"/>
    </row>
    <row r="55" spans="1:8" x14ac:dyDescent="0.2">
      <c r="A55"/>
      <c r="B55"/>
      <c r="C55"/>
      <c r="D55"/>
      <c r="E55"/>
      <c r="F55" s="6"/>
      <c r="G55" s="6"/>
      <c r="H55" s="6"/>
    </row>
    <row r="56" spans="1:8" x14ac:dyDescent="0.2">
      <c r="A56"/>
      <c r="B56"/>
      <c r="C56"/>
      <c r="D56"/>
      <c r="E56"/>
      <c r="F56" s="6"/>
      <c r="G56" s="6"/>
      <c r="H56" s="6"/>
    </row>
    <row r="57" spans="1:8" x14ac:dyDescent="0.2">
      <c r="A57"/>
      <c r="B57"/>
      <c r="C57"/>
      <c r="D57"/>
      <c r="E57"/>
      <c r="F57" s="6"/>
      <c r="G57" s="6"/>
      <c r="H57" s="6"/>
    </row>
    <row r="58" spans="1:8" x14ac:dyDescent="0.2">
      <c r="A58"/>
      <c r="B58"/>
      <c r="C58"/>
      <c r="D58"/>
      <c r="E58"/>
      <c r="F58" s="6"/>
      <c r="G58" s="6"/>
      <c r="H58" s="6"/>
    </row>
    <row r="59" spans="1:8" x14ac:dyDescent="0.2">
      <c r="A59"/>
      <c r="B59"/>
      <c r="C59"/>
      <c r="D59"/>
      <c r="E59"/>
      <c r="F59" s="6"/>
      <c r="G59" s="6"/>
      <c r="H59" s="6"/>
    </row>
    <row r="60" spans="1:8" x14ac:dyDescent="0.2">
      <c r="A60"/>
      <c r="B60"/>
      <c r="C60"/>
      <c r="D60"/>
      <c r="E60"/>
      <c r="F60" s="6"/>
      <c r="G60" s="6"/>
      <c r="H60" s="6"/>
    </row>
    <row r="61" spans="1:8" x14ac:dyDescent="0.2">
      <c r="A61"/>
      <c r="B61"/>
      <c r="C61"/>
      <c r="D61"/>
      <c r="E61"/>
      <c r="F61" s="6"/>
      <c r="G61" s="6"/>
      <c r="H61" s="6"/>
    </row>
    <row r="62" spans="1:8" x14ac:dyDescent="0.2">
      <c r="A62"/>
      <c r="B62"/>
      <c r="C62"/>
      <c r="D62"/>
      <c r="E62"/>
      <c r="F62" s="6"/>
      <c r="G62" s="6"/>
      <c r="H62" s="6"/>
    </row>
    <row r="63" spans="1:8" x14ac:dyDescent="0.2">
      <c r="A63"/>
      <c r="B63"/>
      <c r="C63"/>
      <c r="D63"/>
      <c r="E63"/>
      <c r="F63" s="6"/>
      <c r="G63" s="6"/>
      <c r="H63" s="6"/>
    </row>
    <row r="64" spans="1:8" x14ac:dyDescent="0.2">
      <c r="A64"/>
      <c r="B64"/>
      <c r="C64"/>
      <c r="D64"/>
      <c r="E64"/>
      <c r="F64" s="6"/>
      <c r="G64" s="6"/>
      <c r="H64" s="6"/>
    </row>
    <row r="65" spans="1:8" x14ac:dyDescent="0.2">
      <c r="A65"/>
      <c r="B65"/>
      <c r="C65"/>
      <c r="D65"/>
      <c r="E65"/>
      <c r="F65" s="6"/>
      <c r="G65" s="6"/>
      <c r="H65" s="6"/>
    </row>
    <row r="66" spans="1:8" x14ac:dyDescent="0.2">
      <c r="A66"/>
      <c r="B66"/>
      <c r="C66"/>
      <c r="D66"/>
      <c r="E66"/>
      <c r="F66" s="6"/>
      <c r="G66" s="6"/>
      <c r="H66" s="6"/>
    </row>
    <row r="67" spans="1:8" x14ac:dyDescent="0.2">
      <c r="A67"/>
      <c r="B67"/>
      <c r="C67"/>
      <c r="D67"/>
      <c r="E67"/>
      <c r="F67" s="6"/>
      <c r="G67" s="6"/>
      <c r="H67" s="6"/>
    </row>
    <row r="68" spans="1:8" x14ac:dyDescent="0.2">
      <c r="A68"/>
      <c r="B68"/>
      <c r="C68"/>
      <c r="D68"/>
      <c r="E68"/>
      <c r="F68" s="6"/>
      <c r="G68" s="6"/>
      <c r="H68" s="6"/>
    </row>
    <row r="69" spans="1:8" x14ac:dyDescent="0.2">
      <c r="A69"/>
      <c r="B69"/>
      <c r="C69"/>
      <c r="D69"/>
      <c r="E69"/>
      <c r="F69" s="6"/>
      <c r="G69" s="6"/>
      <c r="H69" s="6"/>
    </row>
    <row r="70" spans="1:8" x14ac:dyDescent="0.2">
      <c r="A70" s="6"/>
      <c r="B70" s="6"/>
      <c r="C70" s="6"/>
      <c r="D70" s="6"/>
      <c r="E70" s="6"/>
      <c r="F70" s="6"/>
      <c r="G70" s="6"/>
      <c r="H70" s="6"/>
    </row>
    <row r="71" spans="1:8" x14ac:dyDescent="0.2">
      <c r="A71" s="6"/>
      <c r="B71" s="6"/>
      <c r="C71" s="6"/>
      <c r="D71" s="6"/>
      <c r="E71" s="6"/>
      <c r="F71" s="6"/>
      <c r="G71" s="6"/>
      <c r="H71" s="6"/>
    </row>
    <row r="72" spans="1:8" x14ac:dyDescent="0.2">
      <c r="A72" s="6"/>
      <c r="B72" s="6"/>
      <c r="C72" s="6"/>
      <c r="D72" s="6"/>
      <c r="E72" s="6"/>
      <c r="F72" s="6"/>
      <c r="G72" s="6"/>
      <c r="H72" s="6"/>
    </row>
    <row r="73" spans="1:8" x14ac:dyDescent="0.2">
      <c r="A73" s="6"/>
      <c r="B73" s="6"/>
      <c r="C73" s="6"/>
      <c r="D73" s="6"/>
      <c r="E73" s="6"/>
      <c r="F73" s="6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2"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8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9525</xdr:rowOff>
                  </from>
                  <to>
                    <xdr:col>0</xdr:col>
                    <xdr:colOff>1085850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9" r:id="rId5" name="Button 3">
              <controlPr defaultSize="0" print="0" autoFill="0" autoPict="0" macro="[0]!Print_Sheet4A_APS">
                <anchor moveWithCells="1" sizeWithCells="1">
                  <from>
                    <xdr:col>0</xdr:col>
                    <xdr:colOff>9525</xdr:colOff>
                    <xdr:row>1</xdr:row>
                    <xdr:rowOff>85725</xdr:rowOff>
                  </from>
                  <to>
                    <xdr:col>0</xdr:col>
                    <xdr:colOff>1085850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0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352425</xdr:colOff>
                    <xdr:row>0</xdr:row>
                    <xdr:rowOff>9525</xdr:rowOff>
                  </from>
                  <to>
                    <xdr:col>8</xdr:col>
                    <xdr:colOff>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1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352425</xdr:colOff>
                    <xdr:row>1</xdr:row>
                    <xdr:rowOff>104775</xdr:rowOff>
                  </from>
                  <to>
                    <xdr:col>8</xdr:col>
                    <xdr:colOff>0</xdr:colOff>
                    <xdr:row>2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>
    <pageSetUpPr fitToPage="1"/>
  </sheetPr>
  <dimension ref="A1:F445"/>
  <sheetViews>
    <sheetView showGridLines="0" workbookViewId="0">
      <selection activeCell="A6" sqref="A6:E6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819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820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65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66" r:id="rId5" name="Button 2">
              <controlPr defaultSize="0" print="0" autoFill="0" autoPict="0" macro="[0]!Print_Sheet4A1_APS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67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104775</xdr:colOff>
                    <xdr:row>0</xdr:row>
                    <xdr:rowOff>9525</xdr:rowOff>
                  </from>
                  <to>
                    <xdr:col>5</xdr:col>
                    <xdr:colOff>133350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68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104775</xdr:colOff>
                    <xdr:row>1</xdr:row>
                    <xdr:rowOff>104775</xdr:rowOff>
                  </from>
                  <to>
                    <xdr:col>5</xdr:col>
                    <xdr:colOff>133350</xdr:colOff>
                    <xdr:row>3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1111111111"/>
  <dimension ref="A1:I99"/>
  <sheetViews>
    <sheetView showGridLines="0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33"/>
      <c r="H1" s="33" t="s">
        <v>616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626</v>
      </c>
      <c r="C3" s="1359"/>
      <c r="D3" s="1359"/>
      <c r="E3" s="1359"/>
      <c r="F3" s="1359"/>
      <c r="H3" s="6"/>
    </row>
    <row r="4" spans="1:9" x14ac:dyDescent="0.2">
      <c r="B4" s="102"/>
      <c r="C4" s="102"/>
      <c r="D4" s="102"/>
      <c r="E4" s="102"/>
      <c r="F4" s="102"/>
      <c r="G4" s="102"/>
      <c r="H4" s="102"/>
      <c r="I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156" t="s">
        <v>975</v>
      </c>
      <c r="B9" s="151"/>
      <c r="C9" s="151"/>
      <c r="D9" s="151"/>
      <c r="E9" s="112">
        <f>'4B'!J25</f>
        <v>0</v>
      </c>
      <c r="F9" s="56"/>
      <c r="G9" s="56"/>
      <c r="H9" s="99">
        <f>'4B'!H25</f>
        <v>0</v>
      </c>
      <c r="I9" s="19"/>
    </row>
    <row r="10" spans="1:9" x14ac:dyDescent="0.2">
      <c r="A10" s="66"/>
      <c r="B10" s="67"/>
      <c r="C10" s="66"/>
      <c r="D10" s="66"/>
      <c r="E10" s="152"/>
      <c r="F10" s="152"/>
      <c r="G10" s="66"/>
      <c r="H10" s="155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89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89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89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89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89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89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89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89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89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89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89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89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89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89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89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89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89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89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89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89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89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89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89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89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89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89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89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89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89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89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89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89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89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89"/>
      <c r="I44" s="6"/>
    </row>
    <row r="45" spans="1:9" x14ac:dyDescent="0.2">
      <c r="A45" s="69" t="s">
        <v>456</v>
      </c>
      <c r="B45" s="67"/>
      <c r="C45" s="67"/>
      <c r="D45" s="67"/>
      <c r="E45" s="68"/>
      <c r="F45" s="68"/>
      <c r="G45" s="70" t="s">
        <v>456</v>
      </c>
      <c r="H45" s="89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0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0</v>
      </c>
      <c r="F48" s="18"/>
      <c r="G48" s="17" t="s">
        <v>682</v>
      </c>
      <c r="H48" s="86">
        <f>SUM(H9:H46)</f>
        <v>0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 s="6"/>
      <c r="G51" s="6"/>
      <c r="H51" s="6"/>
    </row>
    <row r="52" spans="1:8" x14ac:dyDescent="0.2">
      <c r="A52"/>
      <c r="B52"/>
      <c r="C52"/>
      <c r="D52"/>
      <c r="E52"/>
      <c r="F52" s="6"/>
      <c r="G52" s="6"/>
      <c r="H52" s="6"/>
    </row>
    <row r="53" spans="1:8" x14ac:dyDescent="0.2">
      <c r="A53"/>
      <c r="B53"/>
      <c r="C53"/>
      <c r="D53"/>
      <c r="E53"/>
      <c r="F53" s="6"/>
      <c r="G53" s="6"/>
      <c r="H53" s="6"/>
    </row>
    <row r="54" spans="1:8" x14ac:dyDescent="0.2">
      <c r="A54"/>
      <c r="B54"/>
      <c r="C54"/>
      <c r="D54"/>
      <c r="E54"/>
      <c r="F54" s="6"/>
      <c r="G54" s="6"/>
      <c r="H54" s="6"/>
    </row>
    <row r="55" spans="1:8" x14ac:dyDescent="0.2">
      <c r="A55"/>
      <c r="B55"/>
      <c r="C55"/>
      <c r="D55"/>
      <c r="E55"/>
      <c r="F55" s="6"/>
      <c r="G55" s="6"/>
      <c r="H55" s="6"/>
    </row>
    <row r="56" spans="1:8" x14ac:dyDescent="0.2">
      <c r="A56"/>
      <c r="B56"/>
      <c r="C56"/>
      <c r="D56"/>
      <c r="E56"/>
      <c r="F56" s="6"/>
      <c r="G56" s="6"/>
      <c r="H56" s="6"/>
    </row>
    <row r="57" spans="1:8" x14ac:dyDescent="0.2">
      <c r="A57"/>
      <c r="B57"/>
      <c r="C57"/>
      <c r="D57"/>
      <c r="E57"/>
      <c r="F57" s="6"/>
      <c r="G57" s="6"/>
      <c r="H57" s="6"/>
    </row>
    <row r="58" spans="1:8" x14ac:dyDescent="0.2">
      <c r="A58"/>
      <c r="B58"/>
      <c r="C58"/>
      <c r="D58"/>
      <c r="E58"/>
      <c r="F58" s="6"/>
      <c r="G58" s="6"/>
      <c r="H58" s="6"/>
    </row>
    <row r="59" spans="1:8" x14ac:dyDescent="0.2">
      <c r="A59"/>
      <c r="B59"/>
      <c r="C59"/>
      <c r="D59"/>
      <c r="E59"/>
      <c r="F59" s="6"/>
      <c r="G59" s="6"/>
      <c r="H59" s="6"/>
    </row>
    <row r="60" spans="1:8" x14ac:dyDescent="0.2">
      <c r="A60"/>
      <c r="B60"/>
      <c r="C60"/>
      <c r="D60"/>
      <c r="E60"/>
      <c r="F60" s="6"/>
      <c r="G60" s="6"/>
      <c r="H60" s="6"/>
    </row>
    <row r="61" spans="1:8" x14ac:dyDescent="0.2">
      <c r="A61"/>
      <c r="B61"/>
      <c r="C61"/>
      <c r="D61"/>
      <c r="E61"/>
      <c r="F61" s="6"/>
      <c r="G61" s="6"/>
      <c r="H61" s="6"/>
    </row>
    <row r="62" spans="1:8" x14ac:dyDescent="0.2">
      <c r="A62"/>
      <c r="B62"/>
      <c r="C62"/>
      <c r="D62"/>
      <c r="E62"/>
      <c r="F62" s="6"/>
      <c r="G62" s="6"/>
      <c r="H62" s="6"/>
    </row>
    <row r="63" spans="1:8" x14ac:dyDescent="0.2">
      <c r="A63"/>
      <c r="B63"/>
      <c r="C63"/>
      <c r="D63"/>
      <c r="E63"/>
      <c r="F63" s="6"/>
      <c r="G63" s="6"/>
      <c r="H63" s="6"/>
    </row>
    <row r="64" spans="1:8" x14ac:dyDescent="0.2">
      <c r="A64"/>
      <c r="B64"/>
      <c r="C64"/>
      <c r="D64"/>
      <c r="E64"/>
      <c r="F64" s="6"/>
      <c r="G64" s="6"/>
      <c r="H64" s="6"/>
    </row>
    <row r="65" spans="1:8" x14ac:dyDescent="0.2">
      <c r="A65"/>
      <c r="B65"/>
      <c r="C65"/>
      <c r="D65"/>
      <c r="E65"/>
      <c r="F65" s="6"/>
      <c r="G65" s="6"/>
      <c r="H65" s="6"/>
    </row>
    <row r="66" spans="1:8" x14ac:dyDescent="0.2">
      <c r="A66"/>
      <c r="B66"/>
      <c r="C66"/>
      <c r="D66"/>
      <c r="E66"/>
      <c r="F66" s="6"/>
      <c r="G66" s="6"/>
      <c r="H66" s="6"/>
    </row>
    <row r="67" spans="1:8" x14ac:dyDescent="0.2">
      <c r="A67"/>
      <c r="B67"/>
      <c r="C67"/>
      <c r="D67"/>
      <c r="E67"/>
      <c r="F67" s="6"/>
      <c r="G67" s="6"/>
      <c r="H67" s="6"/>
    </row>
    <row r="68" spans="1:8" x14ac:dyDescent="0.2">
      <c r="A68"/>
      <c r="B68"/>
      <c r="C68"/>
      <c r="D68"/>
      <c r="E68"/>
      <c r="F68" s="6"/>
      <c r="G68" s="6"/>
      <c r="H68" s="6"/>
    </row>
    <row r="69" spans="1:8" x14ac:dyDescent="0.2">
      <c r="A69"/>
      <c r="B69"/>
      <c r="C69"/>
      <c r="D69"/>
      <c r="E69"/>
      <c r="F69" s="6"/>
      <c r="G69" s="6"/>
      <c r="H69" s="6"/>
    </row>
    <row r="70" spans="1:8" x14ac:dyDescent="0.2">
      <c r="A70"/>
      <c r="B70"/>
      <c r="C70"/>
      <c r="D70"/>
      <c r="E70"/>
      <c r="F70" s="6"/>
      <c r="G70" s="6"/>
      <c r="H70" s="6"/>
    </row>
    <row r="71" spans="1:8" x14ac:dyDescent="0.2">
      <c r="A71" s="6"/>
      <c r="B71" s="6"/>
      <c r="C71" s="6"/>
      <c r="D71" s="6"/>
      <c r="E71" s="6"/>
      <c r="F71" s="6"/>
      <c r="G71" s="6"/>
      <c r="H71" s="6"/>
    </row>
    <row r="72" spans="1:8" x14ac:dyDescent="0.2">
      <c r="A72" s="6"/>
      <c r="B72" s="6"/>
      <c r="C72" s="6"/>
      <c r="D72" s="6"/>
      <c r="E72" s="6"/>
      <c r="F72" s="6"/>
      <c r="G72" s="6"/>
      <c r="H72" s="6"/>
    </row>
    <row r="73" spans="1:8" x14ac:dyDescent="0.2">
      <c r="A73" s="6"/>
      <c r="B73" s="6"/>
      <c r="C73" s="6"/>
      <c r="D73" s="6"/>
      <c r="E73" s="6"/>
      <c r="F73" s="6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2"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2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9525</xdr:rowOff>
                  </from>
                  <to>
                    <xdr:col>0</xdr:col>
                    <xdr:colOff>1085850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3" r:id="rId5" name="Button 3">
              <controlPr defaultSize="0" print="0" autoFill="0" autoPict="0" macro="[0]!Print_Sheet4A_NMA">
                <anchor moveWithCells="1" sizeWithCells="1">
                  <from>
                    <xdr:col>0</xdr:col>
                    <xdr:colOff>9525</xdr:colOff>
                    <xdr:row>1</xdr:row>
                    <xdr:rowOff>85725</xdr:rowOff>
                  </from>
                  <to>
                    <xdr:col>0</xdr:col>
                    <xdr:colOff>1085850</xdr:colOff>
                    <xdr:row>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4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352425</xdr:colOff>
                    <xdr:row>0</xdr:row>
                    <xdr:rowOff>9525</xdr:rowOff>
                  </from>
                  <to>
                    <xdr:col>8</xdr:col>
                    <xdr:colOff>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5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352425</xdr:colOff>
                    <xdr:row>1</xdr:row>
                    <xdr:rowOff>104775</xdr:rowOff>
                  </from>
                  <to>
                    <xdr:col>8</xdr:col>
                    <xdr:colOff>0</xdr:colOff>
                    <xdr:row>2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5">
    <pageSetUpPr fitToPage="1"/>
  </sheetPr>
  <dimension ref="A1:F445"/>
  <sheetViews>
    <sheetView showGridLines="0" workbookViewId="0">
      <selection activeCell="A7" sqref="A7:E7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821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626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7041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2" r:id="rId5" name="Button 2">
              <controlPr defaultSize="0" print="0" autoFill="0" autoPict="0" macro="[0]!Print_Sheet4A_NMA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3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95250</xdr:colOff>
                    <xdr:row>0</xdr:row>
                    <xdr:rowOff>9525</xdr:rowOff>
                  </from>
                  <to>
                    <xdr:col>5</xdr:col>
                    <xdr:colOff>104775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4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95250</xdr:colOff>
                    <xdr:row>1</xdr:row>
                    <xdr:rowOff>104775</xdr:rowOff>
                  </from>
                  <to>
                    <xdr:col>5</xdr:col>
                    <xdr:colOff>133350</xdr:colOff>
                    <xdr:row>3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11111111111"/>
  <dimension ref="A1:I99"/>
  <sheetViews>
    <sheetView showGridLines="0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33"/>
      <c r="H1" s="33" t="s">
        <v>617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627</v>
      </c>
      <c r="C3" s="1359"/>
      <c r="D3" s="1359"/>
      <c r="E3" s="1359"/>
      <c r="F3" s="1359"/>
      <c r="H3" s="6"/>
    </row>
    <row r="4" spans="1:9" x14ac:dyDescent="0.2">
      <c r="B4" s="102"/>
      <c r="C4" s="102"/>
      <c r="D4" s="102"/>
      <c r="E4" s="102"/>
      <c r="F4" s="102"/>
      <c r="G4" s="102"/>
      <c r="H4" s="102"/>
      <c r="I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156" t="s">
        <v>974</v>
      </c>
      <c r="B9" s="151"/>
      <c r="C9" s="151"/>
      <c r="D9" s="151"/>
      <c r="E9" s="112">
        <f>'4B'!J26</f>
        <v>0</v>
      </c>
      <c r="F9" s="56"/>
      <c r="G9" s="56"/>
      <c r="H9" s="99">
        <f>'4B'!H26</f>
        <v>0</v>
      </c>
      <c r="I9" s="19"/>
    </row>
    <row r="10" spans="1:9" x14ac:dyDescent="0.2">
      <c r="A10" s="66"/>
      <c r="B10" s="66"/>
      <c r="C10" s="66"/>
      <c r="D10" s="66"/>
      <c r="E10" s="152"/>
      <c r="F10" s="152"/>
      <c r="G10" s="66"/>
      <c r="H10" s="155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89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89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89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89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89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89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89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89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89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89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89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89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89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89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89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89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89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89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89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89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89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89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89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89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89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89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89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89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89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89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89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89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89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89"/>
      <c r="I44" s="6"/>
    </row>
    <row r="45" spans="1:9" x14ac:dyDescent="0.2">
      <c r="A45" s="69" t="s">
        <v>456</v>
      </c>
      <c r="B45" s="67"/>
      <c r="C45" s="67"/>
      <c r="D45" s="67"/>
      <c r="E45" s="68"/>
      <c r="F45" s="68"/>
      <c r="G45" s="70" t="s">
        <v>456</v>
      </c>
      <c r="H45" s="89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0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0</v>
      </c>
      <c r="F48" s="18"/>
      <c r="G48" s="17" t="s">
        <v>682</v>
      </c>
      <c r="H48" s="86">
        <f>SUM(H9:H46)</f>
        <v>0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 s="6"/>
      <c r="G51" s="6"/>
      <c r="H51" s="6"/>
    </row>
    <row r="52" spans="1:8" x14ac:dyDescent="0.2">
      <c r="A52"/>
      <c r="B52"/>
      <c r="C52"/>
      <c r="D52"/>
      <c r="E52"/>
      <c r="F52" s="6"/>
      <c r="G52" s="6"/>
      <c r="H52" s="6"/>
    </row>
    <row r="53" spans="1:8" x14ac:dyDescent="0.2">
      <c r="A53"/>
      <c r="B53"/>
      <c r="C53"/>
      <c r="D53"/>
      <c r="E53"/>
      <c r="F53" s="6"/>
      <c r="G53" s="6"/>
      <c r="H53" s="6"/>
    </row>
    <row r="54" spans="1:8" x14ac:dyDescent="0.2">
      <c r="A54"/>
      <c r="B54"/>
      <c r="C54"/>
      <c r="D54"/>
      <c r="E54"/>
      <c r="F54" s="6"/>
      <c r="G54" s="6"/>
      <c r="H54" s="6"/>
    </row>
    <row r="55" spans="1:8" x14ac:dyDescent="0.2">
      <c r="A55"/>
      <c r="B55"/>
      <c r="C55"/>
      <c r="D55"/>
      <c r="E55"/>
      <c r="F55" s="6"/>
      <c r="G55" s="6"/>
      <c r="H55" s="6"/>
    </row>
    <row r="56" spans="1:8" x14ac:dyDescent="0.2">
      <c r="A56"/>
      <c r="B56"/>
      <c r="C56"/>
      <c r="D56"/>
      <c r="E56"/>
      <c r="F56" s="6"/>
      <c r="G56" s="6"/>
      <c r="H56" s="6"/>
    </row>
    <row r="57" spans="1:8" x14ac:dyDescent="0.2">
      <c r="A57"/>
      <c r="B57"/>
      <c r="C57"/>
      <c r="D57"/>
      <c r="E57"/>
      <c r="F57" s="6"/>
      <c r="G57" s="6"/>
      <c r="H57" s="6"/>
    </row>
    <row r="58" spans="1:8" x14ac:dyDescent="0.2">
      <c r="A58"/>
      <c r="B58"/>
      <c r="C58"/>
      <c r="D58"/>
      <c r="E58"/>
      <c r="F58" s="6"/>
      <c r="G58" s="6"/>
      <c r="H58" s="6"/>
    </row>
    <row r="59" spans="1:8" x14ac:dyDescent="0.2">
      <c r="A59"/>
      <c r="B59"/>
      <c r="C59"/>
      <c r="D59"/>
      <c r="E59"/>
      <c r="F59" s="6"/>
      <c r="G59" s="6"/>
      <c r="H59" s="6"/>
    </row>
    <row r="60" spans="1:8" x14ac:dyDescent="0.2">
      <c r="A60"/>
      <c r="B60"/>
      <c r="C60"/>
      <c r="D60"/>
      <c r="E60"/>
      <c r="F60" s="6"/>
      <c r="G60" s="6"/>
      <c r="H60" s="6"/>
    </row>
    <row r="61" spans="1:8" x14ac:dyDescent="0.2">
      <c r="A61"/>
      <c r="B61"/>
      <c r="C61"/>
      <c r="D61"/>
      <c r="E61"/>
      <c r="F61" s="6"/>
      <c r="G61" s="6"/>
      <c r="H61" s="6"/>
    </row>
    <row r="62" spans="1:8" x14ac:dyDescent="0.2">
      <c r="A62"/>
      <c r="B62"/>
      <c r="C62"/>
      <c r="D62"/>
      <c r="E62"/>
      <c r="F62" s="6"/>
      <c r="G62" s="6"/>
      <c r="H62" s="6"/>
    </row>
    <row r="63" spans="1:8" x14ac:dyDescent="0.2">
      <c r="A63"/>
      <c r="B63"/>
      <c r="C63"/>
      <c r="D63"/>
      <c r="E63"/>
      <c r="F63" s="6"/>
      <c r="G63" s="6"/>
      <c r="H63" s="6"/>
    </row>
    <row r="64" spans="1:8" x14ac:dyDescent="0.2">
      <c r="A64"/>
      <c r="B64"/>
      <c r="C64"/>
      <c r="D64"/>
      <c r="E64"/>
      <c r="F64" s="6"/>
      <c r="G64" s="6"/>
      <c r="H64" s="6"/>
    </row>
    <row r="65" spans="1:8" x14ac:dyDescent="0.2">
      <c r="A65"/>
      <c r="B65"/>
      <c r="C65"/>
      <c r="D65"/>
      <c r="E65"/>
      <c r="F65" s="6"/>
      <c r="G65" s="6"/>
      <c r="H65" s="6"/>
    </row>
    <row r="66" spans="1:8" x14ac:dyDescent="0.2">
      <c r="A66"/>
      <c r="B66"/>
      <c r="C66"/>
      <c r="D66"/>
      <c r="E66"/>
      <c r="F66" s="6"/>
      <c r="G66" s="6"/>
      <c r="H66" s="6"/>
    </row>
    <row r="67" spans="1:8" x14ac:dyDescent="0.2">
      <c r="A67"/>
      <c r="B67"/>
      <c r="C67"/>
      <c r="D67"/>
      <c r="E67"/>
      <c r="F67" s="6"/>
      <c r="G67" s="6"/>
      <c r="H67" s="6"/>
    </row>
    <row r="68" spans="1:8" x14ac:dyDescent="0.2">
      <c r="A68"/>
      <c r="B68"/>
      <c r="C68"/>
      <c r="D68"/>
      <c r="E68"/>
      <c r="F68" s="6"/>
      <c r="G68" s="6"/>
      <c r="H68" s="6"/>
    </row>
    <row r="69" spans="1:8" x14ac:dyDescent="0.2">
      <c r="A69"/>
      <c r="B69"/>
      <c r="C69"/>
      <c r="D69"/>
      <c r="E69"/>
      <c r="F69" s="6"/>
      <c r="G69" s="6"/>
      <c r="H69" s="6"/>
    </row>
    <row r="70" spans="1:8" x14ac:dyDescent="0.2">
      <c r="A70" s="6"/>
      <c r="B70" s="6"/>
      <c r="C70" s="6"/>
      <c r="D70" s="6"/>
      <c r="E70" s="6"/>
      <c r="F70" s="6"/>
      <c r="G70" s="6"/>
      <c r="H70" s="6"/>
    </row>
    <row r="71" spans="1:8" x14ac:dyDescent="0.2">
      <c r="A71" s="6"/>
      <c r="B71" s="6"/>
      <c r="C71" s="6"/>
      <c r="D71" s="6"/>
      <c r="E71" s="6"/>
      <c r="F71" s="6"/>
      <c r="G71" s="6"/>
      <c r="H71" s="6"/>
    </row>
    <row r="72" spans="1:8" x14ac:dyDescent="0.2">
      <c r="A72" s="6"/>
      <c r="B72" s="6"/>
      <c r="C72" s="6"/>
      <c r="D72" s="6"/>
      <c r="E72" s="6"/>
      <c r="F72" s="6"/>
      <c r="G72" s="6"/>
      <c r="H72" s="6"/>
    </row>
    <row r="73" spans="1:8" x14ac:dyDescent="0.2">
      <c r="A73" s="6"/>
      <c r="B73" s="6"/>
      <c r="C73" s="6"/>
      <c r="D73" s="6"/>
      <c r="E73" s="6"/>
      <c r="F73" s="6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2"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6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0</xdr:col>
                    <xdr:colOff>1085850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7" r:id="rId5" name="Button 3">
              <controlPr defaultSize="0" print="0" autoFill="0" autoPict="0" macro="[0]!Print_Sheet4A_MNP">
                <anchor moveWithCells="1" sizeWithCells="1">
                  <from>
                    <xdr:col>0</xdr:col>
                    <xdr:colOff>9525</xdr:colOff>
                    <xdr:row>1</xdr:row>
                    <xdr:rowOff>85725</xdr:rowOff>
                  </from>
                  <to>
                    <xdr:col>0</xdr:col>
                    <xdr:colOff>1085850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352425</xdr:colOff>
                    <xdr:row>0</xdr:row>
                    <xdr:rowOff>9525</xdr:rowOff>
                  </from>
                  <to>
                    <xdr:col>8</xdr:col>
                    <xdr:colOff>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9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352425</xdr:colOff>
                    <xdr:row>1</xdr:row>
                    <xdr:rowOff>104775</xdr:rowOff>
                  </from>
                  <to>
                    <xdr:col>7</xdr:col>
                    <xdr:colOff>809625</xdr:colOff>
                    <xdr:row>2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4">
    <pageSetUpPr fitToPage="1"/>
  </sheetPr>
  <dimension ref="A1:F445"/>
  <sheetViews>
    <sheetView showGridLines="0" workbookViewId="0">
      <selection activeCell="A5" sqref="A5:E5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822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823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6017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8" r:id="rId5" name="Button 2">
              <controlPr defaultSize="0" print="0" autoFill="0" autoPict="0" macro="[0]!Print_Sheet4A1_MNP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9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95250</xdr:colOff>
                    <xdr:row>0</xdr:row>
                    <xdr:rowOff>9525</xdr:rowOff>
                  </from>
                  <to>
                    <xdr:col>5</xdr:col>
                    <xdr:colOff>104775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0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95250</xdr:colOff>
                    <xdr:row>1</xdr:row>
                    <xdr:rowOff>104775</xdr:rowOff>
                  </from>
                  <to>
                    <xdr:col>5</xdr:col>
                    <xdr:colOff>104775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111111111111"/>
  <dimension ref="A1:I99"/>
  <sheetViews>
    <sheetView showGridLines="0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18"/>
      <c r="H1" s="33" t="s">
        <v>618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628</v>
      </c>
      <c r="C3" s="1359"/>
      <c r="D3" s="1359"/>
      <c r="E3" s="1359"/>
      <c r="F3" s="1359"/>
      <c r="H3" s="6"/>
    </row>
    <row r="4" spans="1:9" customFormat="1" x14ac:dyDescent="0.2">
      <c r="A4" s="1359"/>
      <c r="B4" s="1359"/>
      <c r="C4" s="1359"/>
      <c r="D4" s="1359"/>
      <c r="E4" s="1359"/>
      <c r="F4" s="1359"/>
      <c r="G4" s="1359"/>
      <c r="H4" s="1359"/>
      <c r="I4" s="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163" t="s">
        <v>973</v>
      </c>
      <c r="B9" s="165"/>
      <c r="C9" s="154"/>
      <c r="D9" s="154"/>
      <c r="E9" s="112">
        <f>'4B'!J22</f>
        <v>0.01</v>
      </c>
      <c r="F9" s="56"/>
      <c r="G9" s="56"/>
      <c r="H9" s="99">
        <f>'4B'!H22</f>
        <v>654</v>
      </c>
      <c r="I9" s="19"/>
    </row>
    <row r="10" spans="1:9" x14ac:dyDescent="0.2">
      <c r="A10" s="162" t="s">
        <v>942</v>
      </c>
      <c r="B10" s="164"/>
      <c r="C10" s="164"/>
      <c r="D10" s="164"/>
      <c r="E10" s="166">
        <f>'4W'!J22</f>
        <v>0</v>
      </c>
      <c r="F10" s="167"/>
      <c r="G10" s="167"/>
      <c r="H10" s="168">
        <f>'4W'!H22</f>
        <v>0</v>
      </c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89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89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89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89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89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89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89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89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89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89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89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89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89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89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89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89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89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89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89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89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89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89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89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89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89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89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89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89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89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89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89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89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89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89"/>
      <c r="I44" s="6"/>
    </row>
    <row r="45" spans="1:9" x14ac:dyDescent="0.2">
      <c r="A45" s="69" t="s">
        <v>456</v>
      </c>
      <c r="B45" s="67"/>
      <c r="C45" s="67"/>
      <c r="D45" s="67"/>
      <c r="E45" s="68"/>
      <c r="F45" s="68"/>
      <c r="G45" s="70" t="s">
        <v>456</v>
      </c>
      <c r="H45" s="89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0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0.01</v>
      </c>
      <c r="F48" s="18"/>
      <c r="G48" s="17" t="s">
        <v>682</v>
      </c>
      <c r="H48" s="86">
        <f>SUM(H9:H46)</f>
        <v>654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 s="6"/>
      <c r="G51" s="6"/>
      <c r="H51" s="6"/>
    </row>
    <row r="52" spans="1:8" x14ac:dyDescent="0.2">
      <c r="A52"/>
      <c r="B52"/>
      <c r="C52"/>
      <c r="D52"/>
      <c r="E52"/>
      <c r="F52" s="6"/>
      <c r="G52" s="6"/>
      <c r="H52" s="6"/>
    </row>
    <row r="53" spans="1:8" x14ac:dyDescent="0.2">
      <c r="A53"/>
      <c r="B53"/>
      <c r="C53"/>
      <c r="D53"/>
      <c r="E53"/>
      <c r="F53" s="6"/>
      <c r="G53" s="6"/>
      <c r="H53" s="6"/>
    </row>
    <row r="54" spans="1:8" x14ac:dyDescent="0.2">
      <c r="A54"/>
      <c r="B54"/>
      <c r="C54"/>
      <c r="D54"/>
      <c r="E54"/>
      <c r="F54" s="6"/>
      <c r="G54" s="6"/>
      <c r="H54" s="6"/>
    </row>
    <row r="55" spans="1:8" x14ac:dyDescent="0.2">
      <c r="A55"/>
      <c r="B55"/>
      <c r="C55"/>
      <c r="D55"/>
      <c r="E55"/>
      <c r="F55" s="6"/>
      <c r="G55" s="6"/>
      <c r="H55" s="6"/>
    </row>
    <row r="56" spans="1:8" x14ac:dyDescent="0.2">
      <c r="A56"/>
      <c r="B56"/>
      <c r="C56"/>
      <c r="D56"/>
      <c r="E56"/>
      <c r="F56" s="6"/>
      <c r="G56" s="6"/>
      <c r="H56" s="6"/>
    </row>
    <row r="57" spans="1:8" x14ac:dyDescent="0.2">
      <c r="A57"/>
      <c r="B57"/>
      <c r="C57"/>
      <c r="D57"/>
      <c r="E57"/>
      <c r="F57" s="6"/>
      <c r="G57" s="6"/>
      <c r="H57" s="6"/>
    </row>
    <row r="58" spans="1:8" x14ac:dyDescent="0.2">
      <c r="A58"/>
      <c r="B58"/>
      <c r="C58"/>
      <c r="D58"/>
      <c r="E58"/>
      <c r="F58" s="6"/>
      <c r="G58" s="6"/>
      <c r="H58" s="6"/>
    </row>
    <row r="59" spans="1:8" x14ac:dyDescent="0.2">
      <c r="A59"/>
      <c r="B59"/>
      <c r="C59"/>
      <c r="D59"/>
      <c r="E59"/>
      <c r="F59" s="6"/>
      <c r="G59" s="6"/>
      <c r="H59" s="6"/>
    </row>
    <row r="60" spans="1:8" x14ac:dyDescent="0.2">
      <c r="A60"/>
      <c r="B60"/>
      <c r="C60"/>
      <c r="D60"/>
      <c r="E60"/>
      <c r="F60" s="6"/>
      <c r="G60" s="6"/>
      <c r="H60" s="6"/>
    </row>
    <row r="61" spans="1:8" x14ac:dyDescent="0.2">
      <c r="A61"/>
      <c r="B61"/>
      <c r="C61"/>
      <c r="D61"/>
      <c r="E61"/>
      <c r="F61" s="6"/>
      <c r="G61" s="6"/>
      <c r="H61" s="6"/>
    </row>
    <row r="62" spans="1:8" x14ac:dyDescent="0.2">
      <c r="A62"/>
      <c r="B62"/>
      <c r="C62"/>
      <c r="D62"/>
      <c r="E62"/>
      <c r="F62" s="6"/>
      <c r="G62" s="6"/>
      <c r="H62" s="6"/>
    </row>
    <row r="63" spans="1:8" x14ac:dyDescent="0.2">
      <c r="A63"/>
      <c r="B63"/>
      <c r="C63"/>
      <c r="D63"/>
      <c r="E63"/>
      <c r="F63" s="6"/>
      <c r="G63" s="6"/>
      <c r="H63" s="6"/>
    </row>
    <row r="64" spans="1:8" x14ac:dyDescent="0.2">
      <c r="A64"/>
      <c r="B64"/>
      <c r="C64"/>
      <c r="D64"/>
      <c r="E64"/>
      <c r="F64" s="6"/>
      <c r="G64" s="6"/>
      <c r="H64" s="6"/>
    </row>
    <row r="65" spans="1:8" x14ac:dyDescent="0.2">
      <c r="A65"/>
      <c r="B65"/>
      <c r="C65"/>
      <c r="D65"/>
      <c r="E65"/>
      <c r="F65" s="6"/>
      <c r="G65" s="6"/>
      <c r="H65" s="6"/>
    </row>
    <row r="66" spans="1:8" x14ac:dyDescent="0.2">
      <c r="A66"/>
      <c r="B66"/>
      <c r="C66"/>
      <c r="D66"/>
      <c r="E66"/>
      <c r="F66" s="6"/>
      <c r="G66" s="6"/>
      <c r="H66" s="6"/>
    </row>
    <row r="67" spans="1:8" x14ac:dyDescent="0.2">
      <c r="A67"/>
      <c r="B67"/>
      <c r="C67"/>
      <c r="D67"/>
      <c r="E67"/>
      <c r="F67" s="6"/>
      <c r="G67" s="6"/>
      <c r="H67" s="6"/>
    </row>
    <row r="68" spans="1:8" x14ac:dyDescent="0.2">
      <c r="A68"/>
      <c r="B68"/>
      <c r="C68"/>
      <c r="D68"/>
      <c r="E68"/>
      <c r="F68" s="6"/>
      <c r="G68" s="6"/>
      <c r="H68" s="6"/>
    </row>
    <row r="69" spans="1:8" x14ac:dyDescent="0.2">
      <c r="A69"/>
      <c r="B69"/>
      <c r="C69"/>
      <c r="D69"/>
      <c r="E69"/>
      <c r="F69" s="6"/>
      <c r="G69" s="6"/>
      <c r="H69" s="6"/>
    </row>
    <row r="70" spans="1:8" x14ac:dyDescent="0.2">
      <c r="A70"/>
      <c r="B70"/>
      <c r="C70"/>
      <c r="D70"/>
      <c r="E70"/>
      <c r="F70" s="6"/>
      <c r="G70" s="6"/>
      <c r="H70" s="6"/>
    </row>
    <row r="71" spans="1:8" x14ac:dyDescent="0.2">
      <c r="A71"/>
      <c r="B71"/>
      <c r="C71"/>
      <c r="D71"/>
      <c r="E71"/>
      <c r="F71" s="6"/>
      <c r="G71" s="6"/>
      <c r="H71" s="6"/>
    </row>
    <row r="72" spans="1:8" x14ac:dyDescent="0.2">
      <c r="A72" s="6"/>
      <c r="B72" s="6"/>
      <c r="C72" s="6"/>
      <c r="D72" s="6"/>
      <c r="E72" s="6"/>
      <c r="F72" s="6"/>
      <c r="G72" s="6"/>
      <c r="H72" s="6"/>
    </row>
    <row r="73" spans="1:8" x14ac:dyDescent="0.2">
      <c r="A73" s="6"/>
      <c r="B73" s="6"/>
      <c r="C73" s="6"/>
      <c r="D73" s="6"/>
      <c r="E73" s="6"/>
      <c r="F73" s="6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3">
    <mergeCell ref="A4:H4"/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50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0</xdr:rowOff>
                  </from>
                  <to>
                    <xdr:col>0</xdr:col>
                    <xdr:colOff>1085850</xdr:colOff>
                    <xdr:row>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5" name="Button 3">
              <controlPr defaultSize="0" print="0" autoFill="0" autoPict="0" macro="[0]!Print_Sheet4A_TCM">
                <anchor moveWithCells="1" sizeWithCells="1">
                  <from>
                    <xdr:col>0</xdr:col>
                    <xdr:colOff>9525</xdr:colOff>
                    <xdr:row>1</xdr:row>
                    <xdr:rowOff>76200</xdr:rowOff>
                  </from>
                  <to>
                    <xdr:col>0</xdr:col>
                    <xdr:colOff>1085850</xdr:colOff>
                    <xdr:row>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2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352425</xdr:colOff>
                    <xdr:row>0</xdr:row>
                    <xdr:rowOff>9525</xdr:rowOff>
                  </from>
                  <to>
                    <xdr:col>7</xdr:col>
                    <xdr:colOff>809625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3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352425</xdr:colOff>
                    <xdr:row>1</xdr:row>
                    <xdr:rowOff>104775</xdr:rowOff>
                  </from>
                  <to>
                    <xdr:col>7</xdr:col>
                    <xdr:colOff>809625</xdr:colOff>
                    <xdr:row>2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>
    <pageSetUpPr fitToPage="1"/>
  </sheetPr>
  <dimension ref="A1:F445"/>
  <sheetViews>
    <sheetView showGridLines="0" workbookViewId="0">
      <selection activeCell="E21" sqref="E21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824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825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9089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90" r:id="rId5" name="Button 2">
              <controlPr defaultSize="0" print="0" autoFill="0" autoPict="0" macro="[0]!Print_Sheet4A1_TCM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91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76200</xdr:colOff>
                    <xdr:row>0</xdr:row>
                    <xdr:rowOff>9525</xdr:rowOff>
                  </from>
                  <to>
                    <xdr:col>5</xdr:col>
                    <xdr:colOff>95250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92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76200</xdr:colOff>
                    <xdr:row>1</xdr:row>
                    <xdr:rowOff>123825</xdr:rowOff>
                  </from>
                  <to>
                    <xdr:col>5</xdr:col>
                    <xdr:colOff>104775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1111111111111"/>
  <dimension ref="A1:I99"/>
  <sheetViews>
    <sheetView showGridLines="0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18"/>
      <c r="H1" s="33" t="s">
        <v>619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629</v>
      </c>
      <c r="C3" s="1359"/>
      <c r="D3" s="1359"/>
      <c r="E3" s="1359"/>
      <c r="F3" s="1359"/>
      <c r="H3" s="6"/>
    </row>
    <row r="4" spans="1:9" customFormat="1" x14ac:dyDescent="0.2">
      <c r="A4" s="1359"/>
      <c r="B4" s="1359"/>
      <c r="C4" s="1359"/>
      <c r="D4" s="1359"/>
      <c r="E4" s="1359"/>
      <c r="F4" s="1359"/>
      <c r="G4" s="1359"/>
      <c r="H4" s="1359"/>
      <c r="I4" s="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84"/>
      <c r="B9" s="85"/>
      <c r="C9" s="85"/>
      <c r="D9" s="85"/>
      <c r="E9" s="85"/>
      <c r="F9" s="85"/>
      <c r="G9" s="85"/>
      <c r="H9" s="85"/>
      <c r="I9" s="19"/>
    </row>
    <row r="10" spans="1:9" x14ac:dyDescent="0.2">
      <c r="A10" s="66"/>
      <c r="B10" s="67"/>
      <c r="C10" s="67"/>
      <c r="D10" s="67"/>
      <c r="E10" s="68"/>
      <c r="F10" s="68"/>
      <c r="G10" s="67"/>
      <c r="H10" s="89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89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89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89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89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89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89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89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89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89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89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89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89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89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89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89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89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89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89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89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89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89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89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89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89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89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89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89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89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89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89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89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89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89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89"/>
      <c r="I44" s="6"/>
    </row>
    <row r="45" spans="1:9" x14ac:dyDescent="0.2">
      <c r="A45" s="69" t="s">
        <v>456</v>
      </c>
      <c r="B45" s="67"/>
      <c r="C45" s="67"/>
      <c r="D45" s="67"/>
      <c r="E45" s="68"/>
      <c r="F45" s="68"/>
      <c r="G45" s="70" t="s">
        <v>456</v>
      </c>
      <c r="H45" s="89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0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0</v>
      </c>
      <c r="F48" s="18"/>
      <c r="G48" s="17" t="s">
        <v>682</v>
      </c>
      <c r="H48" s="86">
        <f>SUM(H9:H46)</f>
        <v>0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 s="6"/>
      <c r="G51" s="6"/>
      <c r="H51" s="6"/>
    </row>
    <row r="52" spans="1:8" x14ac:dyDescent="0.2">
      <c r="A52"/>
      <c r="B52"/>
      <c r="C52"/>
      <c r="D52"/>
      <c r="E52"/>
      <c r="F52" s="6"/>
      <c r="G52" s="6"/>
      <c r="H52" s="6"/>
    </row>
    <row r="53" spans="1:8" x14ac:dyDescent="0.2">
      <c r="A53"/>
      <c r="B53"/>
      <c r="C53"/>
      <c r="D53"/>
      <c r="E53"/>
      <c r="F53" s="6"/>
      <c r="G53" s="6"/>
      <c r="H53" s="6"/>
    </row>
    <row r="54" spans="1:8" x14ac:dyDescent="0.2">
      <c r="A54"/>
      <c r="B54"/>
      <c r="C54"/>
      <c r="D54"/>
      <c r="E54"/>
      <c r="F54" s="6"/>
      <c r="G54" s="6"/>
      <c r="H54" s="6"/>
    </row>
    <row r="55" spans="1:8" x14ac:dyDescent="0.2">
      <c r="A55"/>
      <c r="B55"/>
      <c r="C55"/>
      <c r="D55"/>
      <c r="E55"/>
      <c r="F55" s="6"/>
      <c r="G55" s="6"/>
      <c r="H55" s="6"/>
    </row>
    <row r="56" spans="1:8" x14ac:dyDescent="0.2">
      <c r="A56"/>
      <c r="B56"/>
      <c r="C56"/>
      <c r="D56"/>
      <c r="E56"/>
      <c r="F56" s="6"/>
      <c r="G56" s="6"/>
      <c r="H56" s="6"/>
    </row>
    <row r="57" spans="1:8" x14ac:dyDescent="0.2">
      <c r="A57"/>
      <c r="B57"/>
      <c r="C57"/>
      <c r="D57"/>
      <c r="E57"/>
      <c r="F57" s="6"/>
      <c r="G57" s="6"/>
      <c r="H57" s="6"/>
    </row>
    <row r="58" spans="1:8" x14ac:dyDescent="0.2">
      <c r="A58"/>
      <c r="B58"/>
      <c r="C58"/>
      <c r="D58"/>
      <c r="E58"/>
      <c r="F58" s="6"/>
      <c r="G58" s="6"/>
      <c r="H58" s="6"/>
    </row>
    <row r="59" spans="1:8" x14ac:dyDescent="0.2">
      <c r="A59"/>
      <c r="B59"/>
      <c r="C59"/>
      <c r="D59"/>
      <c r="E59"/>
      <c r="F59" s="6"/>
      <c r="G59" s="6"/>
      <c r="H59" s="6"/>
    </row>
    <row r="60" spans="1:8" x14ac:dyDescent="0.2">
      <c r="A60"/>
      <c r="B60"/>
      <c r="C60"/>
      <c r="D60"/>
      <c r="E60"/>
      <c r="F60" s="6"/>
      <c r="G60" s="6"/>
      <c r="H60" s="6"/>
    </row>
    <row r="61" spans="1:8" x14ac:dyDescent="0.2">
      <c r="A61"/>
      <c r="B61"/>
      <c r="C61"/>
      <c r="D61"/>
      <c r="E61"/>
      <c r="F61" s="6"/>
      <c r="G61" s="6"/>
      <c r="H61" s="6"/>
    </row>
    <row r="62" spans="1:8" x14ac:dyDescent="0.2">
      <c r="A62"/>
      <c r="B62"/>
      <c r="C62"/>
      <c r="D62"/>
      <c r="E62"/>
      <c r="F62" s="6"/>
      <c r="G62" s="6"/>
      <c r="H62" s="6"/>
    </row>
    <row r="63" spans="1:8" x14ac:dyDescent="0.2">
      <c r="A63"/>
      <c r="B63"/>
      <c r="C63"/>
      <c r="D63"/>
      <c r="E63"/>
      <c r="F63" s="6"/>
      <c r="G63" s="6"/>
      <c r="H63" s="6"/>
    </row>
    <row r="64" spans="1:8" x14ac:dyDescent="0.2">
      <c r="A64"/>
      <c r="B64"/>
      <c r="C64"/>
      <c r="D64"/>
      <c r="E64"/>
      <c r="F64" s="6"/>
      <c r="G64" s="6"/>
      <c r="H64" s="6"/>
    </row>
    <row r="65" spans="1:8" x14ac:dyDescent="0.2">
      <c r="A65"/>
      <c r="B65"/>
      <c r="C65"/>
      <c r="D65"/>
      <c r="E65"/>
      <c r="F65" s="6"/>
      <c r="G65" s="6"/>
      <c r="H65" s="6"/>
    </row>
    <row r="66" spans="1:8" x14ac:dyDescent="0.2">
      <c r="A66"/>
      <c r="B66"/>
      <c r="C66"/>
      <c r="D66"/>
      <c r="E66"/>
      <c r="F66" s="6"/>
      <c r="G66" s="6"/>
      <c r="H66" s="6"/>
    </row>
    <row r="67" spans="1:8" x14ac:dyDescent="0.2">
      <c r="A67"/>
      <c r="B67"/>
      <c r="C67"/>
      <c r="D67"/>
      <c r="E67"/>
      <c r="F67" s="6"/>
      <c r="G67" s="6"/>
      <c r="H67" s="6"/>
    </row>
    <row r="68" spans="1:8" x14ac:dyDescent="0.2">
      <c r="A68"/>
      <c r="B68"/>
      <c r="C68"/>
      <c r="D68"/>
      <c r="E68"/>
      <c r="F68" s="6"/>
      <c r="G68" s="6"/>
      <c r="H68" s="6"/>
    </row>
    <row r="69" spans="1:8" x14ac:dyDescent="0.2">
      <c r="A69"/>
      <c r="B69"/>
      <c r="C69"/>
      <c r="D69"/>
      <c r="E69"/>
      <c r="F69" s="6"/>
      <c r="G69" s="6"/>
      <c r="H69" s="6"/>
    </row>
    <row r="70" spans="1:8" x14ac:dyDescent="0.2">
      <c r="A70" s="6"/>
      <c r="B70" s="6"/>
      <c r="C70" s="6"/>
      <c r="D70" s="6"/>
      <c r="E70" s="6"/>
      <c r="F70" s="6"/>
      <c r="G70" s="6"/>
      <c r="H70" s="6"/>
    </row>
    <row r="71" spans="1:8" x14ac:dyDescent="0.2">
      <c r="A71" s="6"/>
      <c r="B71" s="6"/>
      <c r="C71" s="6"/>
      <c r="D71" s="6"/>
      <c r="E71" s="6"/>
      <c r="F71" s="6"/>
      <c r="G71" s="6"/>
      <c r="H71" s="6"/>
    </row>
    <row r="72" spans="1:8" x14ac:dyDescent="0.2">
      <c r="A72" s="6"/>
      <c r="B72" s="6"/>
      <c r="C72" s="6"/>
      <c r="D72" s="6"/>
      <c r="E72" s="6"/>
      <c r="F72" s="6"/>
      <c r="G72" s="6"/>
      <c r="H72" s="6"/>
    </row>
    <row r="73" spans="1:8" x14ac:dyDescent="0.2">
      <c r="A73" s="6"/>
      <c r="B73" s="6"/>
      <c r="C73" s="6"/>
      <c r="D73" s="6"/>
      <c r="E73" s="6"/>
      <c r="F73" s="6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3">
    <mergeCell ref="A4:H4"/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4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9525</xdr:rowOff>
                  </from>
                  <to>
                    <xdr:col>0</xdr:col>
                    <xdr:colOff>1085850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5" r:id="rId5" name="Button 3">
              <controlPr defaultSize="0" print="0" autoFill="0" autoPict="0" macro="[0]!Print_Sheet4A_TES">
                <anchor moveWithCells="1" sizeWithCells="1">
                  <from>
                    <xdr:col>0</xdr:col>
                    <xdr:colOff>9525</xdr:colOff>
                    <xdr:row>1</xdr:row>
                    <xdr:rowOff>85725</xdr:rowOff>
                  </from>
                  <to>
                    <xdr:col>0</xdr:col>
                    <xdr:colOff>1085850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6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352425</xdr:colOff>
                    <xdr:row>0</xdr:row>
                    <xdr:rowOff>0</xdr:rowOff>
                  </from>
                  <to>
                    <xdr:col>8</xdr:col>
                    <xdr:colOff>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7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352425</xdr:colOff>
                    <xdr:row>1</xdr:row>
                    <xdr:rowOff>104775</xdr:rowOff>
                  </from>
                  <to>
                    <xdr:col>8</xdr:col>
                    <xdr:colOff>0</xdr:colOff>
                    <xdr:row>2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>
    <pageSetUpPr fitToPage="1"/>
  </sheetPr>
  <dimension ref="A1:F445"/>
  <sheetViews>
    <sheetView showGridLines="0" workbookViewId="0">
      <selection activeCell="A5" sqref="A5:E5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826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827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0113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4" r:id="rId5" name="Button 2">
              <controlPr defaultSize="0" print="0" autoFill="0" autoPict="0" macro="[0]!Print_Sheet4A1_TES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5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95250</xdr:colOff>
                    <xdr:row>0</xdr:row>
                    <xdr:rowOff>9525</xdr:rowOff>
                  </from>
                  <to>
                    <xdr:col>5</xdr:col>
                    <xdr:colOff>133350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6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95250</xdr:colOff>
                    <xdr:row>1</xdr:row>
                    <xdr:rowOff>95250</xdr:rowOff>
                  </from>
                  <to>
                    <xdr:col>5</xdr:col>
                    <xdr:colOff>133350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H41"/>
  <sheetViews>
    <sheetView showGridLines="0" workbookViewId="0">
      <selection activeCell="V13" sqref="V13"/>
    </sheetView>
  </sheetViews>
  <sheetFormatPr defaultRowHeight="12.75" x14ac:dyDescent="0.2"/>
  <cols>
    <col min="1" max="1" width="12.42578125" style="309" customWidth="1"/>
    <col min="2" max="2" width="4.85546875" style="309" customWidth="1"/>
    <col min="3" max="3" width="50.5703125" style="309" customWidth="1"/>
    <col min="4" max="4" width="8.140625" style="322" customWidth="1"/>
    <col min="5" max="5" width="16.140625" style="309" customWidth="1"/>
    <col min="6" max="6" width="6.42578125" style="309" customWidth="1"/>
    <col min="7" max="16384" width="9.140625" style="309"/>
  </cols>
  <sheetData>
    <row r="1" spans="1:8" ht="14.45" customHeight="1" x14ac:dyDescent="0.2">
      <c r="F1" s="223" t="s">
        <v>844</v>
      </c>
    </row>
    <row r="2" spans="1:8" ht="13.5" customHeight="1" x14ac:dyDescent="0.2">
      <c r="B2" s="1360"/>
      <c r="C2" s="1360"/>
      <c r="D2" s="1360"/>
      <c r="E2" s="1360"/>
      <c r="F2" s="337"/>
      <c r="G2" s="337"/>
      <c r="H2" s="337"/>
    </row>
    <row r="3" spans="1:8" ht="11.45" customHeight="1" x14ac:dyDescent="0.2">
      <c r="A3" s="225"/>
      <c r="B3" s="1360" t="str">
        <f>'2'!B2:G2</f>
        <v>2015 BUDGET STATEMENT CAMDEN COUNTY WELFARE AGENCY</v>
      </c>
      <c r="C3" s="1360"/>
      <c r="D3" s="1360"/>
      <c r="E3" s="1360"/>
      <c r="F3" s="225"/>
    </row>
    <row r="4" spans="1:8" ht="18.95" customHeight="1" x14ac:dyDescent="0.2">
      <c r="A4" s="1360" t="s">
        <v>446</v>
      </c>
      <c r="B4" s="1360"/>
      <c r="C4" s="1360"/>
      <c r="D4" s="1360"/>
      <c r="E4" s="1360"/>
      <c r="F4" s="1360"/>
    </row>
    <row r="5" spans="1:8" ht="18.95" customHeight="1" x14ac:dyDescent="0.2">
      <c r="B5" s="1361" t="s">
        <v>845</v>
      </c>
      <c r="C5" s="1362"/>
      <c r="D5" s="1362"/>
      <c r="E5" s="1362"/>
    </row>
    <row r="6" spans="1:8" ht="18.95" customHeight="1" x14ac:dyDescent="0.2">
      <c r="B6" s="338"/>
      <c r="C6" s="339"/>
      <c r="D6" s="339"/>
      <c r="E6" s="339"/>
    </row>
    <row r="7" spans="1:8" ht="21" customHeight="1" x14ac:dyDescent="0.2">
      <c r="C7" s="309" t="s">
        <v>158</v>
      </c>
    </row>
    <row r="8" spans="1:8" ht="9.9499999999999993" customHeight="1" x14ac:dyDescent="0.2"/>
    <row r="9" spans="1:8" ht="18" customHeight="1" x14ac:dyDescent="0.2">
      <c r="C9" s="340" t="s">
        <v>159</v>
      </c>
      <c r="D9" s="341"/>
      <c r="E9" s="342" t="s">
        <v>160</v>
      </c>
    </row>
    <row r="10" spans="1:8" ht="18" customHeight="1" x14ac:dyDescent="0.2">
      <c r="C10" s="343" t="s">
        <v>916</v>
      </c>
      <c r="D10" s="341"/>
      <c r="E10" s="344">
        <v>1235550</v>
      </c>
    </row>
    <row r="11" spans="1:8" ht="18" customHeight="1" x14ac:dyDescent="0.2">
      <c r="C11" s="343" t="s">
        <v>1224</v>
      </c>
      <c r="D11" s="341"/>
      <c r="E11" s="345">
        <v>805428</v>
      </c>
    </row>
    <row r="12" spans="1:8" ht="18" customHeight="1" x14ac:dyDescent="0.2">
      <c r="C12" s="343" t="s">
        <v>365</v>
      </c>
      <c r="D12" s="341"/>
      <c r="E12" s="345">
        <f>27140+17352</f>
        <v>44492</v>
      </c>
    </row>
    <row r="13" spans="1:8" ht="18" customHeight="1" x14ac:dyDescent="0.2">
      <c r="C13" s="343" t="s">
        <v>409</v>
      </c>
      <c r="D13" s="341"/>
      <c r="E13" s="346">
        <f>'2'!G26</f>
        <v>773864.27934293915</v>
      </c>
    </row>
    <row r="14" spans="1:8" ht="18" customHeight="1" x14ac:dyDescent="0.2">
      <c r="C14" s="343" t="s">
        <v>1268</v>
      </c>
      <c r="D14" s="341"/>
      <c r="E14" s="345">
        <v>945179</v>
      </c>
      <c r="G14" s="1355" t="s">
        <v>1349</v>
      </c>
    </row>
    <row r="15" spans="1:8" ht="18" customHeight="1" x14ac:dyDescent="0.2">
      <c r="C15" s="343" t="s">
        <v>162</v>
      </c>
      <c r="D15" s="341"/>
      <c r="E15" s="347"/>
    </row>
    <row r="16" spans="1:8" ht="18" customHeight="1" x14ac:dyDescent="0.2">
      <c r="C16" s="343" t="s">
        <v>163</v>
      </c>
      <c r="D16" s="341"/>
      <c r="E16" s="345">
        <v>140000</v>
      </c>
    </row>
    <row r="17" spans="2:5" ht="18" customHeight="1" x14ac:dyDescent="0.2">
      <c r="C17" s="343" t="s">
        <v>164</v>
      </c>
      <c r="D17" s="341"/>
      <c r="E17" s="348">
        <v>3975438</v>
      </c>
    </row>
    <row r="18" spans="2:5" ht="18" customHeight="1" x14ac:dyDescent="0.2">
      <c r="C18" s="343" t="s">
        <v>410</v>
      </c>
      <c r="D18" s="341"/>
      <c r="E18" s="345">
        <v>8000</v>
      </c>
    </row>
    <row r="19" spans="2:5" ht="18" customHeight="1" x14ac:dyDescent="0.2">
      <c r="C19" s="343" t="s">
        <v>165</v>
      </c>
      <c r="D19" s="341"/>
      <c r="E19" s="347"/>
    </row>
    <row r="20" spans="2:5" ht="18" customHeight="1" x14ac:dyDescent="0.2">
      <c r="C20" s="343" t="s">
        <v>921</v>
      </c>
      <c r="D20" s="341"/>
      <c r="E20" s="347"/>
    </row>
    <row r="21" spans="2:5" ht="18" customHeight="1" x14ac:dyDescent="0.2">
      <c r="C21" s="343"/>
      <c r="D21" s="341"/>
      <c r="E21" s="347"/>
    </row>
    <row r="22" spans="2:5" ht="18" customHeight="1" x14ac:dyDescent="0.2">
      <c r="C22" s="343"/>
      <c r="D22" s="341"/>
      <c r="E22" s="347"/>
    </row>
    <row r="23" spans="2:5" ht="18" customHeight="1" x14ac:dyDescent="0.2">
      <c r="C23" s="343"/>
      <c r="D23" s="341"/>
      <c r="E23" s="347"/>
    </row>
    <row r="24" spans="2:5" ht="18" customHeight="1" x14ac:dyDescent="0.2">
      <c r="C24" s="343"/>
      <c r="D24" s="341"/>
      <c r="E24" s="347"/>
    </row>
    <row r="25" spans="2:5" ht="18" customHeight="1" x14ac:dyDescent="0.2">
      <c r="C25" s="343" t="s">
        <v>166</v>
      </c>
      <c r="D25" s="341"/>
      <c r="E25" s="349">
        <f>SUM(E10:E24)</f>
        <v>7927951.2793429391</v>
      </c>
    </row>
    <row r="26" spans="2:5" ht="18" customHeight="1" x14ac:dyDescent="0.2">
      <c r="C26" s="343"/>
      <c r="D26" s="341"/>
      <c r="E26" s="347"/>
    </row>
    <row r="27" spans="2:5" ht="18" customHeight="1" x14ac:dyDescent="0.2">
      <c r="B27" s="350"/>
      <c r="C27" s="340" t="s">
        <v>161</v>
      </c>
      <c r="D27" s="341"/>
      <c r="E27" s="347"/>
    </row>
    <row r="28" spans="2:5" ht="18" customHeight="1" x14ac:dyDescent="0.2">
      <c r="C28" s="343"/>
      <c r="D28" s="341"/>
      <c r="E28" s="347"/>
    </row>
    <row r="29" spans="2:5" ht="18" customHeight="1" x14ac:dyDescent="0.2">
      <c r="C29" s="343"/>
      <c r="D29" s="341"/>
      <c r="E29" s="347"/>
    </row>
    <row r="30" spans="2:5" ht="18" customHeight="1" x14ac:dyDescent="0.2">
      <c r="C30" s="343"/>
      <c r="D30" s="341"/>
      <c r="E30" s="347"/>
    </row>
    <row r="31" spans="2:5" ht="18" customHeight="1" x14ac:dyDescent="0.2">
      <c r="C31" s="343"/>
      <c r="D31" s="341"/>
      <c r="E31" s="347"/>
    </row>
    <row r="32" spans="2:5" ht="18" customHeight="1" x14ac:dyDescent="0.2">
      <c r="C32" s="343"/>
      <c r="D32" s="341"/>
      <c r="E32" s="347"/>
    </row>
    <row r="33" spans="1:5" ht="18" customHeight="1" x14ac:dyDescent="0.2">
      <c r="C33" s="343"/>
      <c r="D33" s="341"/>
      <c r="E33" s="347"/>
    </row>
    <row r="34" spans="1:5" ht="18" customHeight="1" x14ac:dyDescent="0.2">
      <c r="C34" s="343"/>
      <c r="D34" s="341"/>
      <c r="E34" s="347"/>
    </row>
    <row r="35" spans="1:5" ht="18" customHeight="1" x14ac:dyDescent="0.2">
      <c r="C35" s="343"/>
      <c r="D35" s="341"/>
      <c r="E35" s="347"/>
    </row>
    <row r="36" spans="1:5" ht="18" customHeight="1" x14ac:dyDescent="0.2">
      <c r="C36" s="343"/>
      <c r="D36" s="341"/>
      <c r="E36" s="347"/>
    </row>
    <row r="37" spans="1:5" ht="18" customHeight="1" x14ac:dyDescent="0.2">
      <c r="C37" s="343" t="s">
        <v>166</v>
      </c>
      <c r="D37" s="341"/>
      <c r="E37" s="349">
        <f>SUM(E28:E36)</f>
        <v>0</v>
      </c>
    </row>
    <row r="38" spans="1:5" ht="18" customHeight="1" x14ac:dyDescent="0.2">
      <c r="C38" s="343"/>
      <c r="D38" s="341"/>
      <c r="E38" s="347"/>
    </row>
    <row r="39" spans="1:5" ht="18" customHeight="1" x14ac:dyDescent="0.2">
      <c r="C39" s="343"/>
      <c r="D39" s="341"/>
      <c r="E39" s="351"/>
    </row>
    <row r="40" spans="1:5" ht="18" customHeight="1" thickBot="1" x14ac:dyDescent="0.25">
      <c r="C40" s="352" t="s">
        <v>167</v>
      </c>
      <c r="D40" s="353"/>
      <c r="E40" s="354">
        <f>E25+E37</f>
        <v>7927951.2793429391</v>
      </c>
    </row>
    <row r="41" spans="1:5" ht="15.75" thickTop="1" x14ac:dyDescent="0.25">
      <c r="A41" s="322"/>
      <c r="B41" s="322"/>
      <c r="C41" s="355"/>
      <c r="E41" s="323"/>
    </row>
  </sheetData>
  <mergeCells count="4">
    <mergeCell ref="B2:E2"/>
    <mergeCell ref="B5:E5"/>
    <mergeCell ref="B3:E3"/>
    <mergeCell ref="A4:F4"/>
  </mergeCells>
  <phoneticPr fontId="0" type="noConversion"/>
  <pageMargins left="0.75" right="0.5" top="0.5" bottom="1" header="0.5" footer="0.5"/>
  <pageSetup scale="91" orientation="portrait" blackAndWhite="1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2466" r:id="rId4" name="Button 2">
              <controlPr defaultSize="0" print="0" autoFill="0" autoPict="0" macro="[0]!GoTo_Sheet2A">
                <anchor moveWithCells="1" sizeWithCells="1">
                  <from>
                    <xdr:col>8</xdr:col>
                    <xdr:colOff>114300</xdr:colOff>
                    <xdr:row>0</xdr:row>
                    <xdr:rowOff>152400</xdr:rowOff>
                  </from>
                  <to>
                    <xdr:col>9</xdr:col>
                    <xdr:colOff>542925</xdr:colOff>
                    <xdr:row>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7" r:id="rId5" name="Button 3">
              <controlPr defaultSize="0" print="0" autoFill="0" autoPict="0" macro="[0]!GoTo_Sheet2">
                <anchor moveWithCells="1" sizeWithCells="1">
                  <from>
                    <xdr:col>8</xdr:col>
                    <xdr:colOff>114300</xdr:colOff>
                    <xdr:row>0</xdr:row>
                    <xdr:rowOff>0</xdr:rowOff>
                  </from>
                  <to>
                    <xdr:col>9</xdr:col>
                    <xdr:colOff>542925</xdr:colOff>
                    <xdr:row>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4" r:id="rId6" name="Button 10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1</xdr:col>
                    <xdr:colOff>123825</xdr:colOff>
                    <xdr:row>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5" r:id="rId7" name="Button 11">
              <controlPr defaultSize="0" print="0" autoFill="0" autoPict="0" macro="[0]!Print_SheetRevenues">
                <anchor moveWithCells="1" sizeWithCells="1">
                  <from>
                    <xdr:col>0</xdr:col>
                    <xdr:colOff>0</xdr:colOff>
                    <xdr:row>1</xdr:row>
                    <xdr:rowOff>57150</xdr:rowOff>
                  </from>
                  <to>
                    <xdr:col>1</xdr:col>
                    <xdr:colOff>123825</xdr:colOff>
                    <xdr:row>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7" r:id="rId8" name="Button 13">
              <controlPr defaultSize="0" print="0" autoFill="0" autoPict="0" macro="[0]!Go_To_Next_Sheet">
                <anchor moveWithCells="1" sizeWithCells="1">
                  <from>
                    <xdr:col>3</xdr:col>
                    <xdr:colOff>0</xdr:colOff>
                    <xdr:row>0</xdr:row>
                    <xdr:rowOff>0</xdr:rowOff>
                  </from>
                  <to>
                    <xdr:col>4</xdr:col>
                    <xdr:colOff>333375</xdr:colOff>
                    <xdr:row>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8" r:id="rId9" name="Button 14">
              <controlPr defaultSize="0" print="0" autoFill="0" autoPict="0" macro="[0]!Go_To_Previous_Sheet">
                <anchor moveWithCells="1" sizeWithCells="1">
                  <from>
                    <xdr:col>3</xdr:col>
                    <xdr:colOff>0</xdr:colOff>
                    <xdr:row>1</xdr:row>
                    <xdr:rowOff>57150</xdr:rowOff>
                  </from>
                  <to>
                    <xdr:col>4</xdr:col>
                    <xdr:colOff>333375</xdr:colOff>
                    <xdr:row>3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11111111111111"/>
  <dimension ref="A1:I99"/>
  <sheetViews>
    <sheetView showGridLines="0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18"/>
      <c r="H1" s="33" t="s">
        <v>1044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722</v>
      </c>
      <c r="C3" s="1359"/>
      <c r="D3" s="1359"/>
      <c r="E3" s="1359"/>
      <c r="F3" s="1359"/>
      <c r="H3" s="6"/>
    </row>
    <row r="4" spans="1:9" customFormat="1" x14ac:dyDescent="0.2">
      <c r="A4" s="1359"/>
      <c r="B4" s="1359"/>
      <c r="C4" s="1359"/>
      <c r="D4" s="1359"/>
      <c r="E4" s="1359"/>
      <c r="F4" s="1359"/>
      <c r="G4" s="1359"/>
      <c r="H4" s="1359"/>
      <c r="I4" s="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101" t="s">
        <v>420</v>
      </c>
      <c r="B9" s="55"/>
      <c r="C9" s="56"/>
      <c r="D9" s="56"/>
      <c r="E9" s="112">
        <f>'4B'!J28</f>
        <v>16.47</v>
      </c>
      <c r="F9" s="56"/>
      <c r="G9" s="56"/>
      <c r="H9" s="99">
        <f>'4B'!H28</f>
        <v>1018640.3155095692</v>
      </c>
      <c r="I9" s="19"/>
    </row>
    <row r="10" spans="1:9" x14ac:dyDescent="0.2">
      <c r="A10" s="159" t="s">
        <v>422</v>
      </c>
      <c r="B10" s="48"/>
      <c r="C10" s="48"/>
      <c r="D10" s="48"/>
      <c r="E10" s="111">
        <f>'4C'!J23</f>
        <v>0</v>
      </c>
      <c r="F10" s="49"/>
      <c r="G10" s="48"/>
      <c r="H10" s="91">
        <f>'4C'!H23</f>
        <v>0</v>
      </c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89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89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89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89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89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89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89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89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89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89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89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89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89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89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89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89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89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89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89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89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89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89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89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89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89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89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89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89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89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89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89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89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89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89"/>
      <c r="I44" s="6"/>
    </row>
    <row r="45" spans="1:9" x14ac:dyDescent="0.2">
      <c r="A45" s="69" t="s">
        <v>456</v>
      </c>
      <c r="B45" s="67"/>
      <c r="C45" s="67"/>
      <c r="D45" s="67"/>
      <c r="E45" s="68"/>
      <c r="F45" s="68"/>
      <c r="G45" s="70" t="s">
        <v>456</v>
      </c>
      <c r="H45" s="89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0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16.47</v>
      </c>
      <c r="F48" s="18"/>
      <c r="G48" s="17" t="s">
        <v>682</v>
      </c>
      <c r="H48" s="86">
        <f>SUM(H9:H46)</f>
        <v>1018640.3155095692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 s="6"/>
      <c r="G51" s="6"/>
      <c r="H51" s="6"/>
    </row>
    <row r="52" spans="1:8" x14ac:dyDescent="0.2">
      <c r="A52"/>
      <c r="B52"/>
      <c r="C52"/>
      <c r="D52"/>
      <c r="E52"/>
      <c r="F52" s="6"/>
      <c r="G52" s="6"/>
      <c r="H52" s="6"/>
    </row>
    <row r="53" spans="1:8" x14ac:dyDescent="0.2">
      <c r="A53"/>
      <c r="B53"/>
      <c r="C53"/>
      <c r="D53"/>
      <c r="E53"/>
      <c r="F53" s="6"/>
      <c r="G53" s="6"/>
      <c r="H53" s="6"/>
    </row>
    <row r="54" spans="1:8" x14ac:dyDescent="0.2">
      <c r="A54"/>
      <c r="B54"/>
      <c r="C54"/>
      <c r="D54"/>
      <c r="E54"/>
      <c r="F54" s="6"/>
      <c r="G54" s="6"/>
      <c r="H54" s="6"/>
    </row>
    <row r="55" spans="1:8" x14ac:dyDescent="0.2">
      <c r="A55"/>
      <c r="B55"/>
      <c r="C55"/>
      <c r="D55"/>
      <c r="E55"/>
      <c r="F55" s="6"/>
      <c r="G55" s="6"/>
      <c r="H55" s="6"/>
    </row>
    <row r="56" spans="1:8" x14ac:dyDescent="0.2">
      <c r="A56"/>
      <c r="B56"/>
      <c r="C56"/>
      <c r="D56"/>
      <c r="E56"/>
      <c r="F56" s="6"/>
      <c r="G56" s="6"/>
      <c r="H56" s="6"/>
    </row>
    <row r="57" spans="1:8" x14ac:dyDescent="0.2">
      <c r="A57"/>
      <c r="B57"/>
      <c r="C57"/>
      <c r="D57"/>
      <c r="E57"/>
      <c r="F57" s="6"/>
      <c r="G57" s="6"/>
      <c r="H57" s="6"/>
    </row>
    <row r="58" spans="1:8" x14ac:dyDescent="0.2">
      <c r="A58"/>
      <c r="B58"/>
      <c r="C58"/>
      <c r="D58"/>
      <c r="E58"/>
      <c r="F58" s="6"/>
      <c r="G58" s="6"/>
      <c r="H58" s="6"/>
    </row>
    <row r="59" spans="1:8" x14ac:dyDescent="0.2">
      <c r="A59"/>
      <c r="B59"/>
      <c r="C59"/>
      <c r="D59"/>
      <c r="E59"/>
      <c r="F59" s="6"/>
      <c r="G59" s="6"/>
      <c r="H59" s="6"/>
    </row>
    <row r="60" spans="1:8" x14ac:dyDescent="0.2">
      <c r="A60"/>
      <c r="B60"/>
      <c r="C60"/>
      <c r="D60"/>
      <c r="E60"/>
      <c r="F60" s="6"/>
      <c r="G60" s="6"/>
      <c r="H60" s="6"/>
    </row>
    <row r="61" spans="1:8" x14ac:dyDescent="0.2">
      <c r="A61"/>
      <c r="B61"/>
      <c r="C61"/>
      <c r="D61"/>
      <c r="E61"/>
      <c r="F61" s="6"/>
      <c r="G61" s="6"/>
      <c r="H61" s="6"/>
    </row>
    <row r="62" spans="1:8" x14ac:dyDescent="0.2">
      <c r="A62"/>
      <c r="B62"/>
      <c r="C62"/>
      <c r="D62"/>
      <c r="E62"/>
      <c r="F62" s="6"/>
      <c r="G62" s="6"/>
      <c r="H62" s="6"/>
    </row>
    <row r="63" spans="1:8" x14ac:dyDescent="0.2">
      <c r="A63"/>
      <c r="B63"/>
      <c r="C63"/>
      <c r="D63"/>
      <c r="E63"/>
      <c r="F63" s="6"/>
      <c r="G63" s="6"/>
      <c r="H63" s="6"/>
    </row>
    <row r="64" spans="1:8" x14ac:dyDescent="0.2">
      <c r="A64"/>
      <c r="B64"/>
      <c r="C64"/>
      <c r="D64"/>
      <c r="E64"/>
      <c r="F64" s="6"/>
      <c r="G64" s="6"/>
      <c r="H64" s="6"/>
    </row>
    <row r="65" spans="1:8" x14ac:dyDescent="0.2">
      <c r="A65"/>
      <c r="B65"/>
      <c r="C65"/>
      <c r="D65"/>
      <c r="E65"/>
      <c r="F65" s="6"/>
      <c r="G65" s="6"/>
      <c r="H65" s="6"/>
    </row>
    <row r="66" spans="1:8" x14ac:dyDescent="0.2">
      <c r="A66"/>
      <c r="B66"/>
      <c r="C66"/>
      <c r="D66"/>
      <c r="E66"/>
      <c r="F66" s="6"/>
      <c r="G66" s="6"/>
      <c r="H66" s="6"/>
    </row>
    <row r="67" spans="1:8" x14ac:dyDescent="0.2">
      <c r="A67"/>
      <c r="B67"/>
      <c r="C67"/>
      <c r="D67"/>
      <c r="E67"/>
      <c r="F67" s="6"/>
      <c r="G67" s="6"/>
      <c r="H67" s="6"/>
    </row>
    <row r="68" spans="1:8" x14ac:dyDescent="0.2">
      <c r="A68"/>
      <c r="B68"/>
      <c r="C68"/>
      <c r="D68"/>
      <c r="E68"/>
      <c r="F68" s="6"/>
      <c r="G68" s="6"/>
      <c r="H68" s="6"/>
    </row>
    <row r="69" spans="1:8" x14ac:dyDescent="0.2">
      <c r="A69"/>
      <c r="B69"/>
      <c r="C69"/>
      <c r="D69"/>
      <c r="E69"/>
      <c r="F69" s="6"/>
      <c r="G69" s="6"/>
      <c r="H69" s="6"/>
    </row>
    <row r="70" spans="1:8" x14ac:dyDescent="0.2">
      <c r="A70"/>
      <c r="B70"/>
      <c r="C70"/>
      <c r="D70"/>
      <c r="E70"/>
      <c r="F70" s="6"/>
      <c r="G70" s="6"/>
      <c r="H70" s="6"/>
    </row>
    <row r="71" spans="1:8" x14ac:dyDescent="0.2">
      <c r="A71"/>
      <c r="B71"/>
      <c r="C71"/>
      <c r="D71"/>
      <c r="E71"/>
      <c r="F71" s="6"/>
      <c r="G71" s="6"/>
      <c r="H71" s="6"/>
    </row>
    <row r="72" spans="1:8" x14ac:dyDescent="0.2">
      <c r="A72"/>
      <c r="B72"/>
      <c r="C72"/>
      <c r="D72"/>
      <c r="E72"/>
      <c r="F72" s="6"/>
      <c r="G72" s="6"/>
      <c r="H72" s="6"/>
    </row>
    <row r="73" spans="1:8" x14ac:dyDescent="0.2">
      <c r="A73"/>
      <c r="B73"/>
      <c r="C73"/>
      <c r="D73"/>
      <c r="E73"/>
      <c r="F73" s="6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3">
    <mergeCell ref="A4:H4"/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8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9525</xdr:rowOff>
                  </from>
                  <to>
                    <xdr:col>0</xdr:col>
                    <xdr:colOff>1085850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9" r:id="rId5" name="Button 3">
              <controlPr defaultSize="0" print="0" autoFill="0" autoPict="0" macro="[0]!Print_Sheet4A_GAP">
                <anchor moveWithCells="1" sizeWithCells="1">
                  <from>
                    <xdr:col>0</xdr:col>
                    <xdr:colOff>9525</xdr:colOff>
                    <xdr:row>1</xdr:row>
                    <xdr:rowOff>85725</xdr:rowOff>
                  </from>
                  <to>
                    <xdr:col>0</xdr:col>
                    <xdr:colOff>1095375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0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352425</xdr:colOff>
                    <xdr:row>0</xdr:row>
                    <xdr:rowOff>9525</xdr:rowOff>
                  </from>
                  <to>
                    <xdr:col>8</xdr:col>
                    <xdr:colOff>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1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352425</xdr:colOff>
                    <xdr:row>1</xdr:row>
                    <xdr:rowOff>104775</xdr:rowOff>
                  </from>
                  <to>
                    <xdr:col>7</xdr:col>
                    <xdr:colOff>809625</xdr:colOff>
                    <xdr:row>2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9">
    <pageSetUpPr fitToPage="1"/>
  </sheetPr>
  <dimension ref="A1:F445"/>
  <sheetViews>
    <sheetView showGridLines="0" workbookViewId="0">
      <selection activeCell="A7" sqref="A7:E7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828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722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1137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38" r:id="rId5" name="Button 2">
              <controlPr defaultSize="0" print="0" autoFill="0" autoPict="0" macro="[0]!Print_Sheet4A1_GAU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39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95250</xdr:colOff>
                    <xdr:row>0</xdr:row>
                    <xdr:rowOff>0</xdr:rowOff>
                  </from>
                  <to>
                    <xdr:col>5</xdr:col>
                    <xdr:colOff>104775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0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95250</xdr:colOff>
                    <xdr:row>1</xdr:row>
                    <xdr:rowOff>104775</xdr:rowOff>
                  </from>
                  <to>
                    <xdr:col>5</xdr:col>
                    <xdr:colOff>133350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111111111111111"/>
  <dimension ref="A1:I99"/>
  <sheetViews>
    <sheetView showGridLines="0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33"/>
      <c r="H1" s="33" t="s">
        <v>620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630</v>
      </c>
      <c r="C3" s="1359"/>
      <c r="D3" s="1359"/>
      <c r="E3" s="1359"/>
      <c r="F3" s="1359"/>
      <c r="H3" s="6"/>
    </row>
    <row r="4" spans="1:9" customFormat="1" x14ac:dyDescent="0.2">
      <c r="A4" s="1359"/>
      <c r="B4" s="1359"/>
      <c r="C4" s="1359"/>
      <c r="D4" s="1359"/>
      <c r="E4" s="1359"/>
      <c r="F4" s="1359"/>
      <c r="G4" s="1359"/>
      <c r="H4" s="1359"/>
      <c r="I4" s="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84"/>
      <c r="B9" s="85"/>
      <c r="C9" s="85"/>
      <c r="D9" s="85"/>
      <c r="E9" s="85"/>
      <c r="F9" s="85"/>
      <c r="G9" s="85"/>
      <c r="H9" s="85"/>
      <c r="I9" s="19"/>
    </row>
    <row r="10" spans="1:9" x14ac:dyDescent="0.2">
      <c r="A10" s="66"/>
      <c r="B10" s="67"/>
      <c r="C10" s="67"/>
      <c r="D10" s="67"/>
      <c r="E10" s="68"/>
      <c r="F10" s="68"/>
      <c r="G10" s="67"/>
      <c r="H10" s="89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89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89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89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89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89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89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89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89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89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89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89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89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89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89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89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89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89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89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89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89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89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89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89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89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89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89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89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89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89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89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89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89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89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89"/>
      <c r="I44" s="6"/>
    </row>
    <row r="45" spans="1:9" x14ac:dyDescent="0.2">
      <c r="A45" s="69" t="s">
        <v>456</v>
      </c>
      <c r="B45" s="67"/>
      <c r="C45" s="67"/>
      <c r="D45" s="67"/>
      <c r="E45" s="68"/>
      <c r="F45" s="68"/>
      <c r="G45" s="70" t="s">
        <v>456</v>
      </c>
      <c r="H45" s="89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0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0</v>
      </c>
      <c r="F48" s="18"/>
      <c r="G48" s="17" t="s">
        <v>682</v>
      </c>
      <c r="H48" s="86">
        <f>SUM(H9:H46)</f>
        <v>0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/>
      <c r="B50"/>
      <c r="C50"/>
      <c r="D50"/>
      <c r="E50"/>
      <c r="F50" s="6"/>
      <c r="G50" s="6"/>
      <c r="H50" s="6"/>
    </row>
    <row r="51" spans="1:8" x14ac:dyDescent="0.2">
      <c r="A51"/>
      <c r="B51"/>
      <c r="C51"/>
      <c r="D51"/>
      <c r="E51"/>
      <c r="F51" s="6"/>
      <c r="G51" s="6"/>
      <c r="H51" s="6"/>
    </row>
    <row r="52" spans="1:8" x14ac:dyDescent="0.2">
      <c r="A52"/>
      <c r="B52"/>
      <c r="C52"/>
      <c r="D52"/>
      <c r="E52"/>
      <c r="F52" s="6"/>
      <c r="G52" s="6"/>
      <c r="H52" s="6"/>
    </row>
    <row r="53" spans="1:8" x14ac:dyDescent="0.2">
      <c r="A53"/>
      <c r="B53"/>
      <c r="C53"/>
      <c r="D53"/>
      <c r="E53"/>
      <c r="F53" s="6"/>
      <c r="G53" s="6"/>
      <c r="H53" s="6"/>
    </row>
    <row r="54" spans="1:8" x14ac:dyDescent="0.2">
      <c r="A54"/>
      <c r="B54"/>
      <c r="C54"/>
      <c r="D54"/>
      <c r="E54"/>
      <c r="F54" s="6"/>
      <c r="G54" s="6"/>
      <c r="H54" s="6"/>
    </row>
    <row r="55" spans="1:8" x14ac:dyDescent="0.2">
      <c r="A55"/>
      <c r="B55"/>
      <c r="C55"/>
      <c r="D55"/>
      <c r="E55"/>
      <c r="F55" s="6"/>
      <c r="G55" s="6"/>
      <c r="H55" s="6"/>
    </row>
    <row r="56" spans="1:8" x14ac:dyDescent="0.2">
      <c r="A56"/>
      <c r="B56"/>
      <c r="C56"/>
      <c r="D56"/>
      <c r="E56"/>
      <c r="F56" s="6"/>
      <c r="G56" s="6"/>
      <c r="H56" s="6"/>
    </row>
    <row r="57" spans="1:8" x14ac:dyDescent="0.2">
      <c r="A57"/>
      <c r="B57"/>
      <c r="C57"/>
      <c r="D57"/>
      <c r="E57"/>
      <c r="F57" s="6"/>
      <c r="G57" s="6"/>
      <c r="H57" s="6"/>
    </row>
    <row r="58" spans="1:8" x14ac:dyDescent="0.2">
      <c r="A58"/>
      <c r="B58"/>
      <c r="C58"/>
      <c r="D58"/>
      <c r="E58"/>
      <c r="F58" s="6"/>
      <c r="G58" s="6"/>
      <c r="H58" s="6"/>
    </row>
    <row r="59" spans="1:8" x14ac:dyDescent="0.2">
      <c r="A59"/>
      <c r="B59"/>
      <c r="C59"/>
      <c r="D59"/>
      <c r="E59"/>
      <c r="F59" s="6"/>
      <c r="G59" s="6"/>
      <c r="H59" s="6"/>
    </row>
    <row r="60" spans="1:8" x14ac:dyDescent="0.2">
      <c r="A60"/>
      <c r="B60"/>
      <c r="C60"/>
      <c r="D60"/>
      <c r="E60"/>
      <c r="F60" s="6"/>
      <c r="G60" s="6"/>
      <c r="H60" s="6"/>
    </row>
    <row r="61" spans="1:8" x14ac:dyDescent="0.2">
      <c r="A61"/>
      <c r="B61"/>
      <c r="C61"/>
      <c r="D61"/>
      <c r="E61"/>
      <c r="F61" s="6"/>
      <c r="G61" s="6"/>
      <c r="H61" s="6"/>
    </row>
    <row r="62" spans="1:8" x14ac:dyDescent="0.2">
      <c r="A62"/>
      <c r="B62"/>
      <c r="C62"/>
      <c r="D62"/>
      <c r="E62"/>
      <c r="F62" s="6"/>
      <c r="G62" s="6"/>
      <c r="H62" s="6"/>
    </row>
    <row r="63" spans="1:8" x14ac:dyDescent="0.2">
      <c r="A63"/>
      <c r="B63"/>
      <c r="C63"/>
      <c r="D63"/>
      <c r="E63"/>
      <c r="F63" s="6"/>
      <c r="G63" s="6"/>
      <c r="H63" s="6"/>
    </row>
    <row r="64" spans="1:8" x14ac:dyDescent="0.2">
      <c r="A64"/>
      <c r="B64"/>
      <c r="C64"/>
      <c r="D64"/>
      <c r="E64"/>
      <c r="F64" s="6"/>
      <c r="G64" s="6"/>
      <c r="H64" s="6"/>
    </row>
    <row r="65" spans="1:8" x14ac:dyDescent="0.2">
      <c r="A65"/>
      <c r="B65"/>
      <c r="C65"/>
      <c r="D65"/>
      <c r="E65"/>
      <c r="F65" s="6"/>
      <c r="G65" s="6"/>
      <c r="H65" s="6"/>
    </row>
    <row r="66" spans="1:8" x14ac:dyDescent="0.2">
      <c r="A66"/>
      <c r="B66"/>
      <c r="C66"/>
      <c r="D66"/>
      <c r="E66"/>
      <c r="F66" s="6"/>
      <c r="G66" s="6"/>
      <c r="H66" s="6"/>
    </row>
    <row r="67" spans="1:8" x14ac:dyDescent="0.2">
      <c r="A67"/>
      <c r="B67"/>
      <c r="C67"/>
      <c r="D67"/>
      <c r="E67"/>
      <c r="F67" s="6"/>
      <c r="G67" s="6"/>
      <c r="H67" s="6"/>
    </row>
    <row r="68" spans="1:8" x14ac:dyDescent="0.2">
      <c r="A68"/>
      <c r="B68"/>
      <c r="C68"/>
      <c r="D68"/>
      <c r="E68"/>
      <c r="F68" s="6"/>
      <c r="G68" s="6"/>
      <c r="H68" s="6"/>
    </row>
    <row r="69" spans="1:8" x14ac:dyDescent="0.2">
      <c r="A69"/>
      <c r="B69"/>
      <c r="C69"/>
      <c r="D69"/>
      <c r="E69"/>
      <c r="F69" s="6"/>
      <c r="G69" s="6"/>
      <c r="H69" s="6"/>
    </row>
    <row r="70" spans="1:8" x14ac:dyDescent="0.2">
      <c r="A70"/>
      <c r="B70"/>
      <c r="C70"/>
      <c r="D70"/>
      <c r="E70"/>
      <c r="F70" s="6"/>
      <c r="G70" s="6"/>
      <c r="H70" s="6"/>
    </row>
    <row r="71" spans="1:8" x14ac:dyDescent="0.2">
      <c r="A71"/>
      <c r="B71"/>
      <c r="C71"/>
      <c r="D71"/>
      <c r="E71"/>
      <c r="F71" s="6"/>
      <c r="G71" s="6"/>
      <c r="H71" s="6"/>
    </row>
    <row r="72" spans="1:8" x14ac:dyDescent="0.2">
      <c r="A72"/>
      <c r="B72"/>
      <c r="C72"/>
      <c r="D72"/>
      <c r="E72"/>
      <c r="F72" s="6"/>
      <c r="G72" s="6"/>
      <c r="H72" s="6"/>
    </row>
    <row r="73" spans="1:8" x14ac:dyDescent="0.2">
      <c r="A73"/>
      <c r="B73"/>
      <c r="C73"/>
      <c r="D73"/>
      <c r="E73"/>
      <c r="F73" s="6"/>
      <c r="G73" s="6"/>
      <c r="H73" s="6"/>
    </row>
    <row r="74" spans="1:8" x14ac:dyDescent="0.2">
      <c r="A74"/>
      <c r="B74"/>
      <c r="C74"/>
      <c r="D74"/>
      <c r="E74"/>
      <c r="F74" s="6"/>
      <c r="G74" s="6"/>
      <c r="H74" s="6"/>
    </row>
    <row r="75" spans="1:8" x14ac:dyDescent="0.2">
      <c r="A75"/>
      <c r="B75"/>
      <c r="C75"/>
      <c r="D75"/>
      <c r="E75"/>
      <c r="F75" s="6"/>
      <c r="G75" s="6"/>
      <c r="H75" s="6"/>
    </row>
    <row r="76" spans="1:8" x14ac:dyDescent="0.2">
      <c r="A76"/>
      <c r="B76"/>
      <c r="C76"/>
      <c r="D76"/>
      <c r="E76"/>
      <c r="F76" s="6"/>
      <c r="G76" s="6"/>
      <c r="H76" s="6"/>
    </row>
    <row r="77" spans="1:8" x14ac:dyDescent="0.2">
      <c r="A77"/>
      <c r="B77"/>
      <c r="C77"/>
      <c r="D77"/>
      <c r="E77"/>
      <c r="F77" s="6"/>
      <c r="G77" s="6"/>
      <c r="H77" s="6"/>
    </row>
    <row r="78" spans="1:8" x14ac:dyDescent="0.2">
      <c r="A78"/>
      <c r="B78"/>
      <c r="C78"/>
      <c r="D78"/>
      <c r="E78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3">
    <mergeCell ref="A4:H4"/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2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9525</xdr:rowOff>
                  </from>
                  <to>
                    <xdr:col>0</xdr:col>
                    <xdr:colOff>1085850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5" name="Button 3">
              <controlPr defaultSize="0" print="0" autoFill="0" autoPict="0" macro="[0]!Print_Sheet4A_RES">
                <anchor moveWithCells="1" sizeWithCells="1">
                  <from>
                    <xdr:col>0</xdr:col>
                    <xdr:colOff>9525</xdr:colOff>
                    <xdr:row>1</xdr:row>
                    <xdr:rowOff>104775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4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342900</xdr:colOff>
                    <xdr:row>0</xdr:row>
                    <xdr:rowOff>9525</xdr:rowOff>
                  </from>
                  <to>
                    <xdr:col>8</xdr:col>
                    <xdr:colOff>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5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342900</xdr:colOff>
                    <xdr:row>1</xdr:row>
                    <xdr:rowOff>104775</xdr:rowOff>
                  </from>
                  <to>
                    <xdr:col>8</xdr:col>
                    <xdr:colOff>0</xdr:colOff>
                    <xdr:row>2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>
    <pageSetUpPr fitToPage="1"/>
  </sheetPr>
  <dimension ref="A1:F445"/>
  <sheetViews>
    <sheetView showGridLines="0" workbookViewId="0">
      <selection activeCell="A6" sqref="A6:E6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829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630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61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2" r:id="rId5" name="Button 2">
              <controlPr defaultSize="0" print="0" autoFill="0" autoPict="0" macro="[0]!Print_Sheet4A_RES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3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95250</xdr:colOff>
                    <xdr:row>0</xdr:row>
                    <xdr:rowOff>9525</xdr:rowOff>
                  </from>
                  <to>
                    <xdr:col>5</xdr:col>
                    <xdr:colOff>104775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4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95250</xdr:colOff>
                    <xdr:row>1</xdr:row>
                    <xdr:rowOff>104775</xdr:rowOff>
                  </from>
                  <to>
                    <xdr:col>5</xdr:col>
                    <xdr:colOff>133350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1111111111111111"/>
  <dimension ref="A1:I99"/>
  <sheetViews>
    <sheetView showGridLines="0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33"/>
      <c r="H1" s="33" t="s">
        <v>621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631</v>
      </c>
      <c r="C3" s="1359"/>
      <c r="D3" s="1359"/>
      <c r="E3" s="1359"/>
      <c r="F3" s="1359"/>
      <c r="H3" s="6"/>
    </row>
    <row r="4" spans="1:9" customFormat="1" x14ac:dyDescent="0.2">
      <c r="A4" s="1359"/>
      <c r="B4" s="1359"/>
      <c r="C4" s="1359"/>
      <c r="D4" s="1359"/>
      <c r="E4" s="1359"/>
      <c r="F4" s="1359"/>
      <c r="G4" s="1359"/>
      <c r="H4" s="1359"/>
      <c r="I4" s="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x14ac:dyDescent="0.2">
      <c r="A9" s="66"/>
      <c r="B9" s="67"/>
      <c r="C9" s="67"/>
      <c r="D9" s="67"/>
      <c r="E9" s="68"/>
      <c r="F9" s="68"/>
      <c r="G9" s="67"/>
      <c r="H9" s="89"/>
      <c r="I9" s="6"/>
    </row>
    <row r="10" spans="1:9" x14ac:dyDescent="0.2">
      <c r="A10" s="66"/>
      <c r="B10" s="67"/>
      <c r="C10" s="67"/>
      <c r="D10" s="67"/>
      <c r="E10" s="68"/>
      <c r="F10" s="68"/>
      <c r="G10" s="67"/>
      <c r="H10" s="89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89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89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89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89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89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89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89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89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89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89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89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89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89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89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89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89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89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89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89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89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89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89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89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89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89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89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89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89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89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89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89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89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89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89"/>
      <c r="I44" s="6"/>
    </row>
    <row r="45" spans="1:9" x14ac:dyDescent="0.2">
      <c r="A45" s="69" t="s">
        <v>456</v>
      </c>
      <c r="B45" s="67"/>
      <c r="C45" s="67"/>
      <c r="D45" s="67"/>
      <c r="E45" s="68"/>
      <c r="F45" s="68"/>
      <c r="G45" s="70" t="s">
        <v>456</v>
      </c>
      <c r="H45" s="89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0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0</v>
      </c>
      <c r="F48" s="18"/>
      <c r="G48" s="17" t="s">
        <v>682</v>
      </c>
      <c r="H48" s="86">
        <f>SUM(H9:H46)</f>
        <v>0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 s="6"/>
      <c r="G51" s="6"/>
      <c r="H51" s="6"/>
    </row>
    <row r="52" spans="1:8" x14ac:dyDescent="0.2">
      <c r="A52"/>
      <c r="B52"/>
      <c r="C52"/>
      <c r="D52"/>
      <c r="E52"/>
      <c r="F52" s="6"/>
      <c r="G52" s="6"/>
      <c r="H52" s="6"/>
    </row>
    <row r="53" spans="1:8" x14ac:dyDescent="0.2">
      <c r="A53"/>
      <c r="B53"/>
      <c r="C53"/>
      <c r="D53"/>
      <c r="E53"/>
      <c r="F53" s="6"/>
      <c r="G53" s="6"/>
      <c r="H53" s="6"/>
    </row>
    <row r="54" spans="1:8" x14ac:dyDescent="0.2">
      <c r="A54"/>
      <c r="B54"/>
      <c r="C54"/>
      <c r="D54"/>
      <c r="E54"/>
      <c r="F54" s="6"/>
      <c r="G54" s="6"/>
      <c r="H54" s="6"/>
    </row>
    <row r="55" spans="1:8" x14ac:dyDescent="0.2">
      <c r="A55"/>
      <c r="B55"/>
      <c r="C55"/>
      <c r="D55"/>
      <c r="E55"/>
      <c r="F55" s="6"/>
      <c r="G55" s="6"/>
      <c r="H55" s="6"/>
    </row>
    <row r="56" spans="1:8" x14ac:dyDescent="0.2">
      <c r="A56"/>
      <c r="B56"/>
      <c r="C56"/>
      <c r="D56"/>
      <c r="E56"/>
      <c r="F56" s="6"/>
      <c r="G56" s="6"/>
      <c r="H56" s="6"/>
    </row>
    <row r="57" spans="1:8" x14ac:dyDescent="0.2">
      <c r="A57"/>
      <c r="B57"/>
      <c r="C57"/>
      <c r="D57"/>
      <c r="E57"/>
      <c r="F57" s="6"/>
      <c r="G57" s="6"/>
      <c r="H57" s="6"/>
    </row>
    <row r="58" spans="1:8" x14ac:dyDescent="0.2">
      <c r="A58"/>
      <c r="B58"/>
      <c r="C58"/>
      <c r="D58"/>
      <c r="E58"/>
      <c r="F58" s="6"/>
      <c r="G58" s="6"/>
      <c r="H58" s="6"/>
    </row>
    <row r="59" spans="1:8" x14ac:dyDescent="0.2">
      <c r="A59"/>
      <c r="B59"/>
      <c r="C59"/>
      <c r="D59"/>
      <c r="E59"/>
      <c r="F59" s="6"/>
      <c r="G59" s="6"/>
      <c r="H59" s="6"/>
    </row>
    <row r="60" spans="1:8" x14ac:dyDescent="0.2">
      <c r="A60"/>
      <c r="B60"/>
      <c r="C60"/>
      <c r="D60"/>
      <c r="E60"/>
      <c r="F60" s="6"/>
      <c r="G60" s="6"/>
      <c r="H60" s="6"/>
    </row>
    <row r="61" spans="1:8" x14ac:dyDescent="0.2">
      <c r="A61"/>
      <c r="B61"/>
      <c r="C61"/>
      <c r="D61"/>
      <c r="E61"/>
      <c r="F61" s="6"/>
      <c r="G61" s="6"/>
      <c r="H61" s="6"/>
    </row>
    <row r="62" spans="1:8" x14ac:dyDescent="0.2">
      <c r="A62"/>
      <c r="B62"/>
      <c r="C62"/>
      <c r="D62"/>
      <c r="E62"/>
      <c r="F62" s="6"/>
      <c r="G62" s="6"/>
      <c r="H62" s="6"/>
    </row>
    <row r="63" spans="1:8" x14ac:dyDescent="0.2">
      <c r="A63"/>
      <c r="B63"/>
      <c r="C63"/>
      <c r="D63"/>
      <c r="E63"/>
      <c r="F63" s="6"/>
      <c r="G63" s="6"/>
      <c r="H63" s="6"/>
    </row>
    <row r="64" spans="1:8" x14ac:dyDescent="0.2">
      <c r="A64"/>
      <c r="B64"/>
      <c r="C64"/>
      <c r="D64"/>
      <c r="E64"/>
      <c r="F64" s="6"/>
      <c r="G64" s="6"/>
      <c r="H64" s="6"/>
    </row>
    <row r="65" spans="1:8" x14ac:dyDescent="0.2">
      <c r="A65"/>
      <c r="B65"/>
      <c r="C65"/>
      <c r="D65"/>
      <c r="E65"/>
      <c r="F65" s="6"/>
      <c r="G65" s="6"/>
      <c r="H65" s="6"/>
    </row>
    <row r="66" spans="1:8" x14ac:dyDescent="0.2">
      <c r="A66"/>
      <c r="B66"/>
      <c r="C66"/>
      <c r="D66"/>
      <c r="E66"/>
      <c r="F66" s="6"/>
      <c r="G66" s="6"/>
      <c r="H66" s="6"/>
    </row>
    <row r="67" spans="1:8" x14ac:dyDescent="0.2">
      <c r="A67"/>
      <c r="B67"/>
      <c r="C67"/>
      <c r="D67"/>
      <c r="E67"/>
      <c r="F67" s="6"/>
      <c r="G67" s="6"/>
      <c r="H67" s="6"/>
    </row>
    <row r="68" spans="1:8" x14ac:dyDescent="0.2">
      <c r="A68"/>
      <c r="B68"/>
      <c r="C68"/>
      <c r="D68"/>
      <c r="E68"/>
      <c r="F68" s="6"/>
      <c r="G68" s="6"/>
      <c r="H68" s="6"/>
    </row>
    <row r="69" spans="1:8" x14ac:dyDescent="0.2">
      <c r="A69" s="6"/>
      <c r="B69" s="6"/>
      <c r="C69" s="6"/>
      <c r="D69" s="6"/>
      <c r="E69" s="6"/>
      <c r="F69" s="6"/>
      <c r="G69" s="6"/>
      <c r="H69" s="6"/>
    </row>
    <row r="70" spans="1:8" x14ac:dyDescent="0.2">
      <c r="A70" s="6"/>
      <c r="B70" s="6"/>
      <c r="C70" s="6"/>
      <c r="D70" s="6"/>
      <c r="E70" s="6"/>
      <c r="F70" s="6"/>
      <c r="G70" s="6"/>
      <c r="H70" s="6"/>
    </row>
    <row r="71" spans="1:8" x14ac:dyDescent="0.2">
      <c r="A71" s="6"/>
      <c r="B71" s="6"/>
      <c r="C71" s="6"/>
      <c r="D71" s="6"/>
      <c r="E71" s="6"/>
      <c r="F71" s="6"/>
      <c r="G71" s="6"/>
      <c r="H71" s="6"/>
    </row>
    <row r="72" spans="1:8" x14ac:dyDescent="0.2">
      <c r="A72" s="6"/>
      <c r="B72" s="6"/>
      <c r="C72" s="6"/>
      <c r="D72" s="6"/>
      <c r="E72" s="6"/>
      <c r="F72" s="6"/>
      <c r="G72" s="6"/>
      <c r="H72" s="6"/>
    </row>
    <row r="73" spans="1:8" x14ac:dyDescent="0.2">
      <c r="A73" s="6"/>
      <c r="B73" s="6"/>
      <c r="C73" s="6"/>
      <c r="D73" s="6"/>
      <c r="E73" s="6"/>
      <c r="F73" s="6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3">
    <mergeCell ref="A4:H4"/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6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9525</xdr:rowOff>
                  </from>
                  <to>
                    <xdr:col>0</xdr:col>
                    <xdr:colOff>1085850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7" r:id="rId5" name="Button 3">
              <controlPr defaultSize="0" print="0" autoFill="0" autoPict="0" macro="[0]!Print_Sheet4A_MOS">
                <anchor moveWithCells="1" sizeWithCells="1">
                  <from>
                    <xdr:col>0</xdr:col>
                    <xdr:colOff>9525</xdr:colOff>
                    <xdr:row>1</xdr:row>
                    <xdr:rowOff>104775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8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352425</xdr:colOff>
                    <xdr:row>0</xdr:row>
                    <xdr:rowOff>9525</xdr:rowOff>
                  </from>
                  <to>
                    <xdr:col>8</xdr:col>
                    <xdr:colOff>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9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352425</xdr:colOff>
                    <xdr:row>1</xdr:row>
                    <xdr:rowOff>104775</xdr:rowOff>
                  </from>
                  <to>
                    <xdr:col>8</xdr:col>
                    <xdr:colOff>0</xdr:colOff>
                    <xdr:row>2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>
    <pageSetUpPr fitToPage="1"/>
  </sheetPr>
  <dimension ref="A1:F445"/>
  <sheetViews>
    <sheetView showGridLines="0" workbookViewId="0">
      <selection activeCell="A7" sqref="A7:E7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830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631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3185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86" r:id="rId5" name="Button 2">
              <controlPr defaultSize="0" print="0" autoFill="0" autoPict="0" macro="[0]!Print_Sheet4A1_MOS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87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95250</xdr:colOff>
                    <xdr:row>0</xdr:row>
                    <xdr:rowOff>9525</xdr:rowOff>
                  </from>
                  <to>
                    <xdr:col>5</xdr:col>
                    <xdr:colOff>104775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88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95250</xdr:colOff>
                    <xdr:row>1</xdr:row>
                    <xdr:rowOff>104775</xdr:rowOff>
                  </from>
                  <to>
                    <xdr:col>5</xdr:col>
                    <xdr:colOff>133350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11111111111111111"/>
  <dimension ref="A1:I99"/>
  <sheetViews>
    <sheetView showGridLines="0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33"/>
      <c r="H1" s="33" t="s">
        <v>622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423</v>
      </c>
      <c r="C3" s="1359"/>
      <c r="D3" s="1359"/>
      <c r="E3" s="1359"/>
      <c r="F3" s="1359"/>
      <c r="H3" s="6"/>
    </row>
    <row r="4" spans="1:9" customFormat="1" x14ac:dyDescent="0.2">
      <c r="A4" s="1359"/>
      <c r="B4" s="1359"/>
      <c r="C4" s="1359"/>
      <c r="D4" s="1359"/>
      <c r="E4" s="1359"/>
      <c r="F4" s="1359"/>
      <c r="G4" s="1359"/>
      <c r="H4" s="1359"/>
      <c r="I4" s="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84"/>
      <c r="B9" s="85"/>
      <c r="C9" s="85"/>
      <c r="D9" s="85"/>
      <c r="E9" s="85"/>
      <c r="F9" s="85"/>
      <c r="G9" s="85"/>
      <c r="H9" s="85"/>
      <c r="I9" s="19"/>
    </row>
    <row r="10" spans="1:9" x14ac:dyDescent="0.2">
      <c r="A10" s="66"/>
      <c r="B10" s="67"/>
      <c r="C10" s="67"/>
      <c r="D10" s="67"/>
      <c r="E10" s="68"/>
      <c r="F10" s="68"/>
      <c r="G10" s="67"/>
      <c r="H10" s="89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89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89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89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89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89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89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89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89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89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89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89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89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89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89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89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89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89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89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89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89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89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89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89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89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89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89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89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89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89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89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89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89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89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89"/>
      <c r="I44" s="6"/>
    </row>
    <row r="45" spans="1:9" x14ac:dyDescent="0.2">
      <c r="A45" s="69" t="s">
        <v>456</v>
      </c>
      <c r="B45" s="67"/>
      <c r="C45" s="67"/>
      <c r="D45" s="67"/>
      <c r="E45" s="68"/>
      <c r="F45" s="68"/>
      <c r="G45" s="70" t="s">
        <v>456</v>
      </c>
      <c r="H45" s="89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0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0</v>
      </c>
      <c r="F48" s="18"/>
      <c r="G48" s="17" t="s">
        <v>682</v>
      </c>
      <c r="H48" s="86">
        <f>SUM(H9:H46)</f>
        <v>0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 s="6"/>
      <c r="G51" s="6"/>
      <c r="H51" s="6"/>
    </row>
    <row r="52" spans="1:8" x14ac:dyDescent="0.2">
      <c r="A52"/>
      <c r="B52"/>
      <c r="C52"/>
      <c r="D52"/>
      <c r="E52"/>
      <c r="F52" s="6"/>
      <c r="G52" s="6"/>
      <c r="H52" s="6"/>
    </row>
    <row r="53" spans="1:8" x14ac:dyDescent="0.2">
      <c r="A53"/>
      <c r="B53"/>
      <c r="C53"/>
      <c r="D53"/>
      <c r="E53"/>
      <c r="F53" s="6"/>
      <c r="G53" s="6"/>
      <c r="H53" s="6"/>
    </row>
    <row r="54" spans="1:8" x14ac:dyDescent="0.2">
      <c r="A54"/>
      <c r="B54"/>
      <c r="C54"/>
      <c r="D54"/>
      <c r="E54"/>
      <c r="F54" s="6"/>
      <c r="G54" s="6"/>
      <c r="H54" s="6"/>
    </row>
    <row r="55" spans="1:8" x14ac:dyDescent="0.2">
      <c r="A55"/>
      <c r="B55"/>
      <c r="C55"/>
      <c r="D55"/>
      <c r="E55"/>
      <c r="F55" s="6"/>
      <c r="G55" s="6"/>
      <c r="H55" s="6"/>
    </row>
    <row r="56" spans="1:8" x14ac:dyDescent="0.2">
      <c r="A56"/>
      <c r="B56"/>
      <c r="C56"/>
      <c r="D56"/>
      <c r="E56"/>
      <c r="F56" s="6"/>
      <c r="G56" s="6"/>
      <c r="H56" s="6"/>
    </row>
    <row r="57" spans="1:8" x14ac:dyDescent="0.2">
      <c r="A57"/>
      <c r="B57"/>
      <c r="C57"/>
      <c r="D57"/>
      <c r="E57"/>
      <c r="F57" s="6"/>
      <c r="G57" s="6"/>
      <c r="H57" s="6"/>
    </row>
    <row r="58" spans="1:8" x14ac:dyDescent="0.2">
      <c r="A58"/>
      <c r="B58"/>
      <c r="C58"/>
      <c r="D58"/>
      <c r="E58"/>
      <c r="F58" s="6"/>
      <c r="G58" s="6"/>
      <c r="H58" s="6"/>
    </row>
    <row r="59" spans="1:8" x14ac:dyDescent="0.2">
      <c r="A59"/>
      <c r="B59"/>
      <c r="C59"/>
      <c r="D59"/>
      <c r="E59"/>
      <c r="F59" s="6"/>
      <c r="G59" s="6"/>
      <c r="H59" s="6"/>
    </row>
    <row r="60" spans="1:8" x14ac:dyDescent="0.2">
      <c r="A60"/>
      <c r="B60"/>
      <c r="C60"/>
      <c r="D60"/>
      <c r="E60"/>
      <c r="F60" s="6"/>
      <c r="G60" s="6"/>
      <c r="H60" s="6"/>
    </row>
    <row r="61" spans="1:8" x14ac:dyDescent="0.2">
      <c r="A61"/>
      <c r="B61"/>
      <c r="C61"/>
      <c r="D61"/>
      <c r="E61"/>
      <c r="F61" s="6"/>
      <c r="G61" s="6"/>
      <c r="H61" s="6"/>
    </row>
    <row r="62" spans="1:8" x14ac:dyDescent="0.2">
      <c r="A62"/>
      <c r="B62"/>
      <c r="C62"/>
      <c r="D62"/>
      <c r="E62"/>
      <c r="F62" s="6"/>
      <c r="G62" s="6"/>
      <c r="H62" s="6"/>
    </row>
    <row r="63" spans="1:8" x14ac:dyDescent="0.2">
      <c r="A63"/>
      <c r="B63"/>
      <c r="C63"/>
      <c r="D63"/>
      <c r="E63"/>
      <c r="F63" s="6"/>
      <c r="G63" s="6"/>
      <c r="H63" s="6"/>
    </row>
    <row r="64" spans="1:8" x14ac:dyDescent="0.2">
      <c r="A64"/>
      <c r="B64"/>
      <c r="C64"/>
      <c r="D64"/>
      <c r="E64"/>
      <c r="F64" s="6"/>
      <c r="G64" s="6"/>
      <c r="H64" s="6"/>
    </row>
    <row r="65" spans="1:8" x14ac:dyDescent="0.2">
      <c r="A65"/>
      <c r="B65"/>
      <c r="C65"/>
      <c r="D65"/>
      <c r="E65"/>
      <c r="F65" s="6"/>
      <c r="G65" s="6"/>
      <c r="H65" s="6"/>
    </row>
    <row r="66" spans="1:8" x14ac:dyDescent="0.2">
      <c r="A66"/>
      <c r="B66"/>
      <c r="C66"/>
      <c r="D66"/>
      <c r="E66"/>
      <c r="F66" s="6"/>
      <c r="G66" s="6"/>
      <c r="H66" s="6"/>
    </row>
    <row r="67" spans="1:8" x14ac:dyDescent="0.2">
      <c r="A67"/>
      <c r="B67"/>
      <c r="C67"/>
      <c r="D67"/>
      <c r="E67"/>
      <c r="F67" s="6"/>
      <c r="G67" s="6"/>
      <c r="H67" s="6"/>
    </row>
    <row r="68" spans="1:8" x14ac:dyDescent="0.2">
      <c r="A68"/>
      <c r="B68"/>
      <c r="C68"/>
      <c r="D68"/>
      <c r="E68"/>
      <c r="F68" s="6"/>
      <c r="G68" s="6"/>
      <c r="H68" s="6"/>
    </row>
    <row r="69" spans="1:8" x14ac:dyDescent="0.2">
      <c r="A69"/>
      <c r="B69"/>
      <c r="C69"/>
      <c r="D69"/>
      <c r="E69"/>
      <c r="F69" s="6"/>
      <c r="G69" s="6"/>
      <c r="H69" s="6"/>
    </row>
    <row r="70" spans="1:8" x14ac:dyDescent="0.2">
      <c r="A70"/>
      <c r="B70"/>
      <c r="C70"/>
      <c r="D70"/>
      <c r="E70"/>
      <c r="F70" s="6"/>
      <c r="G70" s="6"/>
      <c r="H70" s="6"/>
    </row>
    <row r="71" spans="1:8" x14ac:dyDescent="0.2">
      <c r="A71"/>
      <c r="B71"/>
      <c r="C71"/>
      <c r="D71"/>
      <c r="E71"/>
      <c r="F71" s="6"/>
      <c r="G71" s="6"/>
      <c r="H71" s="6"/>
    </row>
    <row r="72" spans="1:8" x14ac:dyDescent="0.2">
      <c r="A72"/>
      <c r="B72"/>
      <c r="C72"/>
      <c r="D72"/>
      <c r="E72"/>
      <c r="F72" s="6"/>
      <c r="G72" s="6"/>
      <c r="H72" s="6"/>
    </row>
    <row r="73" spans="1:8" x14ac:dyDescent="0.2">
      <c r="A73"/>
      <c r="B73"/>
      <c r="C73"/>
      <c r="D73"/>
      <c r="E73"/>
      <c r="F73" s="6"/>
      <c r="G73" s="6"/>
      <c r="H73" s="6"/>
    </row>
    <row r="74" spans="1:8" x14ac:dyDescent="0.2">
      <c r="A74"/>
      <c r="B74"/>
      <c r="C74"/>
      <c r="D74"/>
      <c r="E74"/>
      <c r="F74" s="6"/>
      <c r="G74" s="6"/>
      <c r="H74" s="6"/>
    </row>
    <row r="75" spans="1:8" x14ac:dyDescent="0.2">
      <c r="A75"/>
      <c r="B75"/>
      <c r="C75"/>
      <c r="D75"/>
      <c r="E75"/>
      <c r="F75" s="6"/>
      <c r="G75" s="6"/>
      <c r="H75" s="6"/>
    </row>
    <row r="76" spans="1:8" x14ac:dyDescent="0.2">
      <c r="A76"/>
      <c r="B76"/>
      <c r="C76"/>
      <c r="D76"/>
      <c r="E76"/>
      <c r="F76" s="6"/>
      <c r="G76" s="6"/>
      <c r="H76" s="6"/>
    </row>
    <row r="77" spans="1:8" x14ac:dyDescent="0.2">
      <c r="A77"/>
      <c r="B77"/>
      <c r="C77"/>
      <c r="D77"/>
      <c r="E77"/>
      <c r="F77" s="6"/>
      <c r="G77" s="6"/>
      <c r="H77" s="6"/>
    </row>
    <row r="78" spans="1:8" x14ac:dyDescent="0.2">
      <c r="A78"/>
      <c r="B78"/>
      <c r="C78"/>
      <c r="D78"/>
      <c r="E78"/>
      <c r="F78" s="6"/>
      <c r="G78" s="6"/>
      <c r="H78" s="6"/>
    </row>
    <row r="79" spans="1:8" x14ac:dyDescent="0.2">
      <c r="A79"/>
      <c r="B79"/>
      <c r="C79"/>
      <c r="D79"/>
      <c r="E79"/>
      <c r="F79" s="6"/>
      <c r="G79" s="6"/>
      <c r="H79" s="6"/>
    </row>
    <row r="80" spans="1:8" x14ac:dyDescent="0.2">
      <c r="A80"/>
      <c r="B80"/>
      <c r="C80"/>
      <c r="D80"/>
      <c r="E80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3">
    <mergeCell ref="A4:H4"/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70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9525</xdr:rowOff>
                  </from>
                  <to>
                    <xdr:col>0</xdr:col>
                    <xdr:colOff>1085850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1" r:id="rId5" name="Button 3">
              <controlPr defaultSize="0" print="0" autoFill="0" autoPict="0" macro="[0]!Print_Sheet4A_HCE">
                <anchor moveWithCells="1" sizeWithCells="1">
                  <from>
                    <xdr:col>0</xdr:col>
                    <xdr:colOff>9525</xdr:colOff>
                    <xdr:row>1</xdr:row>
                    <xdr:rowOff>104775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2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352425</xdr:colOff>
                    <xdr:row>0</xdr:row>
                    <xdr:rowOff>0</xdr:rowOff>
                  </from>
                  <to>
                    <xdr:col>8</xdr:col>
                    <xdr:colOff>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3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361950</xdr:colOff>
                    <xdr:row>1</xdr:row>
                    <xdr:rowOff>104775</xdr:rowOff>
                  </from>
                  <to>
                    <xdr:col>8</xdr:col>
                    <xdr:colOff>9525</xdr:colOff>
                    <xdr:row>2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2">
    <pageSetUpPr fitToPage="1"/>
  </sheetPr>
  <dimension ref="A1:F445"/>
  <sheetViews>
    <sheetView showGridLines="0" workbookViewId="0">
      <selection activeCell="A5" sqref="A5:E5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831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423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4209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10" r:id="rId5" name="Button 2">
              <controlPr defaultSize="0" print="0" autoFill="0" autoPict="0" macro="[0]!Print_Sheet4A1_HCE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11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76200</xdr:colOff>
                    <xdr:row>0</xdr:row>
                    <xdr:rowOff>0</xdr:rowOff>
                  </from>
                  <to>
                    <xdr:col>5</xdr:col>
                    <xdr:colOff>104775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12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76200</xdr:colOff>
                    <xdr:row>1</xdr:row>
                    <xdr:rowOff>104775</xdr:rowOff>
                  </from>
                  <to>
                    <xdr:col>5</xdr:col>
                    <xdr:colOff>104775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111"/>
  <dimension ref="A1:I100"/>
  <sheetViews>
    <sheetView showGridLines="0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18"/>
      <c r="H1" s="33" t="s">
        <v>793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 s="102"/>
      <c r="B3" s="1359" t="s">
        <v>723</v>
      </c>
      <c r="C3" s="1359"/>
      <c r="D3" s="1359"/>
      <c r="E3" s="1359"/>
      <c r="F3" s="1359"/>
      <c r="H3" s="6"/>
    </row>
    <row r="4" spans="1:9" x14ac:dyDescent="0.2">
      <c r="A4"/>
      <c r="B4"/>
      <c r="C4"/>
      <c r="D4"/>
      <c r="E4"/>
      <c r="F4"/>
      <c r="G4" s="6"/>
      <c r="H4" s="6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ht="12.95" customHeight="1" x14ac:dyDescent="0.2">
      <c r="A9" s="149" t="s">
        <v>971</v>
      </c>
      <c r="B9" s="55"/>
      <c r="C9" s="56"/>
      <c r="D9" s="56"/>
      <c r="E9" s="112">
        <f>'4B'!J29</f>
        <v>0</v>
      </c>
      <c r="F9" s="56"/>
      <c r="G9" s="56"/>
      <c r="H9" s="99">
        <f>'4B'!H29</f>
        <v>0</v>
      </c>
      <c r="I9" s="6"/>
    </row>
    <row r="10" spans="1:9" x14ac:dyDescent="0.2">
      <c r="A10" s="149" t="s">
        <v>972</v>
      </c>
      <c r="B10" s="47"/>
      <c r="C10" s="48"/>
      <c r="D10" s="48"/>
      <c r="E10" s="111">
        <f>'4C'!J25</f>
        <v>0</v>
      </c>
      <c r="F10" s="49"/>
      <c r="G10" s="48"/>
      <c r="H10" s="91">
        <f>'4C'!H25</f>
        <v>0</v>
      </c>
      <c r="I10" s="6"/>
    </row>
    <row r="11" spans="1:9" x14ac:dyDescent="0.2">
      <c r="A11" s="149" t="s">
        <v>944</v>
      </c>
      <c r="B11" s="47"/>
      <c r="C11" s="48"/>
      <c r="D11" s="48"/>
      <c r="E11" s="111">
        <f>'4W'!J24</f>
        <v>0</v>
      </c>
      <c r="F11" s="49"/>
      <c r="G11" s="48"/>
      <c r="H11" s="91">
        <f>'4W'!H24</f>
        <v>0</v>
      </c>
      <c r="I11" s="6"/>
    </row>
    <row r="12" spans="1:9" x14ac:dyDescent="0.2">
      <c r="A12" s="66"/>
      <c r="B12" s="117"/>
      <c r="C12" s="117"/>
      <c r="D12" s="67"/>
      <c r="E12" s="120"/>
      <c r="F12" s="120"/>
      <c r="G12" s="117"/>
      <c r="H12" s="89"/>
      <c r="I12" s="6"/>
    </row>
    <row r="13" spans="1:9" x14ac:dyDescent="0.2">
      <c r="A13" s="66"/>
      <c r="B13" s="117"/>
      <c r="C13" s="117"/>
      <c r="D13" s="67"/>
      <c r="E13" s="120"/>
      <c r="F13" s="120"/>
      <c r="G13" s="117"/>
      <c r="H13" s="89"/>
      <c r="I13" s="6"/>
    </row>
    <row r="14" spans="1:9" x14ac:dyDescent="0.2">
      <c r="A14" s="66"/>
      <c r="B14" s="117"/>
      <c r="C14" s="117"/>
      <c r="D14" s="67"/>
      <c r="E14" s="120"/>
      <c r="F14" s="120"/>
      <c r="G14" s="117"/>
      <c r="H14" s="89"/>
      <c r="I14" s="6"/>
    </row>
    <row r="15" spans="1:9" x14ac:dyDescent="0.2">
      <c r="A15" s="66"/>
      <c r="B15" s="117"/>
      <c r="C15" s="117"/>
      <c r="D15" s="67"/>
      <c r="E15" s="120"/>
      <c r="F15" s="120"/>
      <c r="G15" s="117"/>
      <c r="H15" s="89"/>
      <c r="I15" s="6"/>
    </row>
    <row r="16" spans="1:9" x14ac:dyDescent="0.2">
      <c r="A16" s="66"/>
      <c r="B16" s="117"/>
      <c r="C16" s="117"/>
      <c r="D16" s="67"/>
      <c r="E16" s="120"/>
      <c r="F16" s="120"/>
      <c r="G16" s="117"/>
      <c r="H16" s="89"/>
      <c r="I16" s="6"/>
    </row>
    <row r="17" spans="1:9" x14ac:dyDescent="0.2">
      <c r="A17" s="66"/>
      <c r="B17" s="117"/>
      <c r="C17" s="117"/>
      <c r="D17" s="67"/>
      <c r="E17" s="120"/>
      <c r="F17" s="120"/>
      <c r="G17" s="117"/>
      <c r="H17" s="89"/>
      <c r="I17" s="6"/>
    </row>
    <row r="18" spans="1:9" x14ac:dyDescent="0.2">
      <c r="A18" s="66"/>
      <c r="B18" s="117"/>
      <c r="C18" s="117"/>
      <c r="D18" s="67"/>
      <c r="E18" s="120"/>
      <c r="F18" s="120"/>
      <c r="G18" s="117"/>
      <c r="H18" s="89"/>
      <c r="I18" s="6"/>
    </row>
    <row r="19" spans="1:9" x14ac:dyDescent="0.2">
      <c r="A19" s="66"/>
      <c r="B19" s="117"/>
      <c r="C19" s="117"/>
      <c r="D19" s="67"/>
      <c r="E19" s="120"/>
      <c r="F19" s="120"/>
      <c r="G19" s="117"/>
      <c r="H19" s="89"/>
      <c r="I19" s="6"/>
    </row>
    <row r="20" spans="1:9" x14ac:dyDescent="0.2">
      <c r="A20" s="66"/>
      <c r="B20" s="117"/>
      <c r="C20" s="117"/>
      <c r="D20" s="67"/>
      <c r="E20" s="120"/>
      <c r="F20" s="120"/>
      <c r="G20" s="117"/>
      <c r="H20" s="89"/>
      <c r="I20" s="6"/>
    </row>
    <row r="21" spans="1:9" x14ac:dyDescent="0.2">
      <c r="A21" s="66"/>
      <c r="B21" s="117"/>
      <c r="C21" s="117"/>
      <c r="D21" s="67"/>
      <c r="E21" s="120"/>
      <c r="F21" s="120"/>
      <c r="G21" s="117"/>
      <c r="H21" s="89"/>
      <c r="I21" s="6"/>
    </row>
    <row r="22" spans="1:9" x14ac:dyDescent="0.2">
      <c r="A22" s="66"/>
      <c r="B22" s="117"/>
      <c r="C22" s="117"/>
      <c r="D22" s="67"/>
      <c r="E22" s="120"/>
      <c r="F22" s="120"/>
      <c r="G22" s="117"/>
      <c r="H22" s="89"/>
      <c r="I22" s="6"/>
    </row>
    <row r="23" spans="1:9" x14ac:dyDescent="0.2">
      <c r="A23" s="66"/>
      <c r="B23" s="117"/>
      <c r="C23" s="117"/>
      <c r="D23" s="67"/>
      <c r="E23" s="120"/>
      <c r="F23" s="120"/>
      <c r="G23" s="117"/>
      <c r="H23" s="89"/>
      <c r="I23" s="6"/>
    </row>
    <row r="24" spans="1:9" x14ac:dyDescent="0.2">
      <c r="A24" s="66"/>
      <c r="B24" s="117"/>
      <c r="C24" s="117"/>
      <c r="D24" s="67"/>
      <c r="E24" s="120"/>
      <c r="F24" s="120"/>
      <c r="G24" s="117"/>
      <c r="H24" s="89"/>
      <c r="I24" s="6"/>
    </row>
    <row r="25" spans="1:9" x14ac:dyDescent="0.2">
      <c r="A25" s="66"/>
      <c r="B25" s="117"/>
      <c r="C25" s="117"/>
      <c r="D25" s="67"/>
      <c r="E25" s="120"/>
      <c r="F25" s="120"/>
      <c r="G25" s="117"/>
      <c r="H25" s="89"/>
      <c r="I25" s="6"/>
    </row>
    <row r="26" spans="1:9" x14ac:dyDescent="0.2">
      <c r="A26" s="66"/>
      <c r="B26" s="117"/>
      <c r="C26" s="117"/>
      <c r="D26" s="67"/>
      <c r="E26" s="120"/>
      <c r="F26" s="120"/>
      <c r="G26" s="117"/>
      <c r="H26" s="89"/>
      <c r="I26" s="6"/>
    </row>
    <row r="27" spans="1:9" x14ac:dyDescent="0.2">
      <c r="A27" s="66"/>
      <c r="B27" s="117"/>
      <c r="C27" s="117"/>
      <c r="D27" s="67"/>
      <c r="E27" s="120"/>
      <c r="F27" s="120"/>
      <c r="G27" s="117"/>
      <c r="H27" s="89"/>
      <c r="I27" s="6"/>
    </row>
    <row r="28" spans="1:9" x14ac:dyDescent="0.2">
      <c r="A28" s="66"/>
      <c r="B28" s="117"/>
      <c r="C28" s="117"/>
      <c r="D28" s="67"/>
      <c r="E28" s="120"/>
      <c r="F28" s="120"/>
      <c r="G28" s="117"/>
      <c r="H28" s="89"/>
      <c r="I28" s="6"/>
    </row>
    <row r="29" spans="1:9" x14ac:dyDescent="0.2">
      <c r="A29" s="66"/>
      <c r="B29" s="117"/>
      <c r="C29" s="117"/>
      <c r="D29" s="67"/>
      <c r="E29" s="120"/>
      <c r="F29" s="120"/>
      <c r="G29" s="117"/>
      <c r="H29" s="89"/>
      <c r="I29" s="6"/>
    </row>
    <row r="30" spans="1:9" x14ac:dyDescent="0.2">
      <c r="A30" s="66"/>
      <c r="B30" s="117"/>
      <c r="C30" s="117"/>
      <c r="D30" s="67"/>
      <c r="E30" s="120"/>
      <c r="F30" s="120"/>
      <c r="G30" s="117"/>
      <c r="H30" s="89"/>
      <c r="I30" s="6"/>
    </row>
    <row r="31" spans="1:9" x14ac:dyDescent="0.2">
      <c r="A31" s="66"/>
      <c r="B31" s="117"/>
      <c r="C31" s="117"/>
      <c r="D31" s="67"/>
      <c r="E31" s="120"/>
      <c r="F31" s="120"/>
      <c r="G31" s="117"/>
      <c r="H31" s="89"/>
      <c r="I31" s="6"/>
    </row>
    <row r="32" spans="1:9" x14ac:dyDescent="0.2">
      <c r="A32" s="66"/>
      <c r="B32" s="117"/>
      <c r="C32" s="117"/>
      <c r="D32" s="67"/>
      <c r="E32" s="120"/>
      <c r="F32" s="120"/>
      <c r="G32" s="117"/>
      <c r="H32" s="89"/>
      <c r="I32" s="6"/>
    </row>
    <row r="33" spans="1:9" x14ac:dyDescent="0.2">
      <c r="A33" s="66"/>
      <c r="B33" s="117"/>
      <c r="C33" s="117"/>
      <c r="D33" s="67"/>
      <c r="E33" s="120"/>
      <c r="F33" s="120"/>
      <c r="G33" s="117"/>
      <c r="H33" s="89"/>
      <c r="I33" s="6"/>
    </row>
    <row r="34" spans="1:9" x14ac:dyDescent="0.2">
      <c r="A34" s="66"/>
      <c r="B34" s="117"/>
      <c r="C34" s="117"/>
      <c r="D34" s="67"/>
      <c r="E34" s="120"/>
      <c r="F34" s="120"/>
      <c r="G34" s="117"/>
      <c r="H34" s="89"/>
      <c r="I34" s="6"/>
    </row>
    <row r="35" spans="1:9" x14ac:dyDescent="0.2">
      <c r="A35" s="66"/>
      <c r="B35" s="117"/>
      <c r="C35" s="117"/>
      <c r="D35" s="67"/>
      <c r="E35" s="120"/>
      <c r="F35" s="120"/>
      <c r="G35" s="117"/>
      <c r="H35" s="89"/>
      <c r="I35" s="6"/>
    </row>
    <row r="36" spans="1:9" x14ac:dyDescent="0.2">
      <c r="A36" s="66"/>
      <c r="B36" s="117"/>
      <c r="C36" s="117"/>
      <c r="D36" s="67"/>
      <c r="E36" s="120"/>
      <c r="F36" s="120"/>
      <c r="G36" s="117"/>
      <c r="H36" s="89"/>
      <c r="I36" s="6"/>
    </row>
    <row r="37" spans="1:9" x14ac:dyDescent="0.2">
      <c r="A37" s="66"/>
      <c r="B37" s="117"/>
      <c r="C37" s="117"/>
      <c r="D37" s="67"/>
      <c r="E37" s="120"/>
      <c r="F37" s="120"/>
      <c r="G37" s="117"/>
      <c r="H37" s="89"/>
      <c r="I37" s="6"/>
    </row>
    <row r="38" spans="1:9" x14ac:dyDescent="0.2">
      <c r="A38" s="66"/>
      <c r="B38" s="117"/>
      <c r="C38" s="117"/>
      <c r="D38" s="67"/>
      <c r="E38" s="120"/>
      <c r="F38" s="120"/>
      <c r="G38" s="117"/>
      <c r="H38" s="89"/>
      <c r="I38" s="6"/>
    </row>
    <row r="39" spans="1:9" x14ac:dyDescent="0.2">
      <c r="A39" s="66"/>
      <c r="B39" s="117"/>
      <c r="C39" s="117"/>
      <c r="D39" s="67"/>
      <c r="E39" s="120"/>
      <c r="F39" s="120"/>
      <c r="G39" s="117"/>
      <c r="H39" s="89"/>
      <c r="I39" s="6"/>
    </row>
    <row r="40" spans="1:9" x14ac:dyDescent="0.2">
      <c r="A40" s="66"/>
      <c r="B40" s="117"/>
      <c r="C40" s="117"/>
      <c r="D40" s="67"/>
      <c r="E40" s="120"/>
      <c r="F40" s="120"/>
      <c r="G40" s="117"/>
      <c r="H40" s="89"/>
      <c r="I40" s="6"/>
    </row>
    <row r="41" spans="1:9" x14ac:dyDescent="0.2">
      <c r="A41" s="66"/>
      <c r="B41" s="117"/>
      <c r="C41" s="117"/>
      <c r="D41" s="67"/>
      <c r="E41" s="120"/>
      <c r="F41" s="120"/>
      <c r="G41" s="117"/>
      <c r="H41" s="89"/>
      <c r="I41" s="6"/>
    </row>
    <row r="42" spans="1:9" x14ac:dyDescent="0.2">
      <c r="A42" s="66"/>
      <c r="B42" s="117"/>
      <c r="C42" s="117"/>
      <c r="D42" s="67"/>
      <c r="E42" s="120"/>
      <c r="F42" s="120"/>
      <c r="G42" s="117"/>
      <c r="H42" s="89"/>
      <c r="I42" s="6"/>
    </row>
    <row r="43" spans="1:9" x14ac:dyDescent="0.2">
      <c r="A43" s="66"/>
      <c r="B43" s="117"/>
      <c r="C43" s="117"/>
      <c r="D43" s="67"/>
      <c r="E43" s="120"/>
      <c r="F43" s="120"/>
      <c r="G43" s="117"/>
      <c r="H43" s="89"/>
      <c r="I43" s="6"/>
    </row>
    <row r="44" spans="1:9" x14ac:dyDescent="0.2">
      <c r="A44" s="66"/>
      <c r="B44" s="117"/>
      <c r="C44" s="117"/>
      <c r="D44" s="67"/>
      <c r="E44" s="120"/>
      <c r="F44" s="120"/>
      <c r="G44" s="117"/>
      <c r="H44" s="89"/>
      <c r="I44" s="6"/>
    </row>
    <row r="45" spans="1:9" x14ac:dyDescent="0.2">
      <c r="A45" s="69" t="s">
        <v>456</v>
      </c>
      <c r="B45" s="117"/>
      <c r="C45" s="117"/>
      <c r="D45" s="67"/>
      <c r="E45" s="120"/>
      <c r="F45" s="120"/>
      <c r="G45" s="118" t="s">
        <v>456</v>
      </c>
      <c r="H45" s="89"/>
      <c r="I45" s="6"/>
    </row>
    <row r="46" spans="1:9" x14ac:dyDescent="0.2">
      <c r="A46" s="71"/>
      <c r="B46" s="122"/>
      <c r="C46" s="122"/>
      <c r="D46" s="72"/>
      <c r="E46" s="160"/>
      <c r="F46" s="121"/>
      <c r="G46" s="119"/>
      <c r="H46" s="90"/>
      <c r="I46" s="6"/>
    </row>
    <row r="47" spans="1:9" ht="11.1" customHeight="1" x14ac:dyDescent="0.2">
      <c r="A47" s="17"/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0</v>
      </c>
      <c r="F48" s="18"/>
      <c r="G48" s="17" t="s">
        <v>682</v>
      </c>
      <c r="H48" s="86">
        <f>SUM(H9:H46)</f>
        <v>0</v>
      </c>
      <c r="I48" s="6"/>
    </row>
    <row r="49" spans="1:9" ht="18" customHeight="1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9" x14ac:dyDescent="0.2">
      <c r="A50" s="17"/>
      <c r="B50" s="6"/>
      <c r="C50" s="6"/>
      <c r="D50" s="6"/>
      <c r="E50" s="6"/>
      <c r="F50" s="6"/>
      <c r="G50" s="6"/>
      <c r="H50" s="6"/>
    </row>
    <row r="51" spans="1:9" x14ac:dyDescent="0.2">
      <c r="A51"/>
      <c r="B51"/>
      <c r="C51"/>
      <c r="D51"/>
      <c r="E51"/>
      <c r="F51"/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/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 s="6"/>
      <c r="B72" s="6"/>
      <c r="C72" s="6"/>
      <c r="D72" s="6"/>
      <c r="E72" s="6"/>
      <c r="F72" s="6"/>
      <c r="G72" s="6"/>
      <c r="H72" s="6"/>
    </row>
    <row r="73" spans="1:9" x14ac:dyDescent="0.2">
      <c r="A73" s="6"/>
      <c r="B73" s="6"/>
      <c r="C73" s="6"/>
      <c r="D73" s="6"/>
      <c r="E73" s="6"/>
      <c r="F73" s="6"/>
      <c r="G73" s="6"/>
      <c r="H73" s="6"/>
    </row>
    <row r="74" spans="1:9" x14ac:dyDescent="0.2">
      <c r="A74" s="6"/>
      <c r="B74" s="6"/>
      <c r="C74" s="6"/>
      <c r="D74" s="6"/>
      <c r="E74" s="6"/>
      <c r="F74" s="6"/>
      <c r="G74" s="6"/>
      <c r="H74" s="6"/>
    </row>
    <row r="75" spans="1:9" x14ac:dyDescent="0.2">
      <c r="A75" s="6"/>
      <c r="B75" s="6"/>
      <c r="C75" s="6"/>
      <c r="D75" s="6"/>
      <c r="E75" s="6"/>
      <c r="F75" s="6"/>
      <c r="G75" s="6"/>
      <c r="H75" s="6"/>
    </row>
    <row r="76" spans="1:9" x14ac:dyDescent="0.2">
      <c r="A76" s="6"/>
      <c r="B76" s="6"/>
      <c r="C76" s="6"/>
      <c r="D76" s="6"/>
      <c r="E76" s="6"/>
      <c r="F76" s="6"/>
      <c r="G76" s="6"/>
      <c r="H76" s="6"/>
    </row>
    <row r="77" spans="1:9" x14ac:dyDescent="0.2">
      <c r="A77" s="6"/>
      <c r="B77" s="6"/>
      <c r="C77" s="6"/>
      <c r="D77" s="6"/>
      <c r="E77" s="6"/>
      <c r="F77" s="6"/>
      <c r="G77" s="6"/>
      <c r="H77" s="6"/>
    </row>
    <row r="78" spans="1:9" x14ac:dyDescent="0.2">
      <c r="A78" s="6"/>
      <c r="B78" s="6"/>
      <c r="C78" s="6"/>
      <c r="D78" s="6"/>
      <c r="E78" s="6"/>
      <c r="F78" s="6"/>
      <c r="G78" s="6"/>
      <c r="H78" s="6"/>
    </row>
    <row r="79" spans="1:9" x14ac:dyDescent="0.2">
      <c r="A79" s="6"/>
      <c r="B79" s="6"/>
      <c r="C79" s="6"/>
      <c r="D79" s="6"/>
      <c r="E79" s="6"/>
      <c r="F79" s="6"/>
      <c r="G79" s="6"/>
      <c r="H79" s="6"/>
    </row>
    <row r="80" spans="1:9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  <c r="H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  <row r="100" spans="1:7" x14ac:dyDescent="0.2">
      <c r="A100" s="6"/>
      <c r="B100" s="6"/>
      <c r="C100" s="6"/>
      <c r="D100" s="6"/>
      <c r="E100" s="6"/>
      <c r="F100" s="6"/>
      <c r="G100" s="6"/>
    </row>
  </sheetData>
  <mergeCells count="2"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4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1085850</xdr:colOff>
                    <xdr:row>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" r:id="rId5" name="Button 3">
              <controlPr defaultSize="0" print="0" autoFill="0" autoPict="0" macro="[0]!Print_Sheet4A_GCM">
                <anchor moveWithCells="1" sizeWithCells="1">
                  <from>
                    <xdr:col>0</xdr:col>
                    <xdr:colOff>0</xdr:colOff>
                    <xdr:row>1</xdr:row>
                    <xdr:rowOff>76200</xdr:rowOff>
                  </from>
                  <to>
                    <xdr:col>0</xdr:col>
                    <xdr:colOff>1085850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6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352425</xdr:colOff>
                    <xdr:row>0</xdr:row>
                    <xdr:rowOff>9525</xdr:rowOff>
                  </from>
                  <to>
                    <xdr:col>7</xdr:col>
                    <xdr:colOff>809625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7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352425</xdr:colOff>
                    <xdr:row>1</xdr:row>
                    <xdr:rowOff>104775</xdr:rowOff>
                  </from>
                  <to>
                    <xdr:col>8</xdr:col>
                    <xdr:colOff>0</xdr:colOff>
                    <xdr:row>2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3">
    <pageSetUpPr fitToPage="1"/>
  </sheetPr>
  <dimension ref="A1:F445"/>
  <sheetViews>
    <sheetView showGridLines="0" workbookViewId="0">
      <selection activeCell="A6" sqref="A6:E6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832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723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5233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34" r:id="rId5" name="Button 2">
              <controlPr defaultSize="0" print="0" autoFill="0" autoPict="0" macro="[0]!Print_Sheet4A1_GCM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35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95250</xdr:colOff>
                    <xdr:row>0</xdr:row>
                    <xdr:rowOff>9525</xdr:rowOff>
                  </from>
                  <to>
                    <xdr:col>5</xdr:col>
                    <xdr:colOff>133350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236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95250</xdr:colOff>
                    <xdr:row>1</xdr:row>
                    <xdr:rowOff>104775</xdr:rowOff>
                  </from>
                  <to>
                    <xdr:col>5</xdr:col>
                    <xdr:colOff>104775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AT34"/>
  <sheetViews>
    <sheetView showGridLines="0" zoomScaleNormal="100" workbookViewId="0">
      <pane xSplit="2" ySplit="6" topLeftCell="X22" activePane="bottomRight" state="frozen"/>
      <selection activeCell="I43" sqref="I43"/>
      <selection pane="topRight" activeCell="I43" sqref="I43"/>
      <selection pane="bottomLeft" activeCell="I43" sqref="I43"/>
      <selection pane="bottomRight" activeCell="E7" sqref="E7"/>
    </sheetView>
  </sheetViews>
  <sheetFormatPr defaultColWidth="9.42578125" defaultRowHeight="15" customHeight="1" x14ac:dyDescent="0.2"/>
  <cols>
    <col min="1" max="1" width="4.28515625" style="356" customWidth="1"/>
    <col min="2" max="2" width="18.140625" style="358" customWidth="1"/>
    <col min="3" max="6" width="10.42578125" style="358" customWidth="1"/>
    <col min="7" max="7" width="11.140625" style="358" customWidth="1"/>
    <col min="8" max="13" width="10.42578125" style="358" customWidth="1"/>
    <col min="14" max="16" width="10.85546875" style="358" customWidth="1"/>
    <col min="17" max="30" width="10.42578125" style="358" customWidth="1"/>
    <col min="31" max="31" width="11.140625" style="358" customWidth="1"/>
    <col min="32" max="32" width="12.140625" style="358" customWidth="1"/>
    <col min="33" max="33" width="17.140625" style="358" customWidth="1"/>
    <col min="34" max="34" width="11.85546875" style="358" bestFit="1" customWidth="1"/>
    <col min="35" max="16384" width="9.42578125" style="358"/>
  </cols>
  <sheetData>
    <row r="1" spans="1:44" ht="9.6" customHeight="1" x14ac:dyDescent="0.2">
      <c r="B1" s="357"/>
      <c r="Q1" s="359" t="s">
        <v>252</v>
      </c>
      <c r="AE1" s="359" t="s">
        <v>253</v>
      </c>
    </row>
    <row r="2" spans="1:44" ht="12.6" customHeight="1" x14ac:dyDescent="0.2">
      <c r="B2" s="357"/>
      <c r="C2" s="1367" t="str">
        <f>'2.1'!B3</f>
        <v>2015 BUDGET STATEMENT CAMDEN COUNTY WELFARE AGENCY</v>
      </c>
      <c r="D2" s="1367"/>
      <c r="E2" s="1367"/>
      <c r="F2" s="1367"/>
      <c r="G2" s="1367"/>
      <c r="H2" s="1367"/>
      <c r="I2" s="1367"/>
      <c r="J2" s="1367"/>
      <c r="K2" s="1367"/>
      <c r="L2" s="1367"/>
      <c r="M2" s="1367"/>
      <c r="N2" s="1367"/>
      <c r="O2" s="1367"/>
      <c r="P2" s="1367"/>
      <c r="Q2" s="1367"/>
      <c r="R2" s="360"/>
      <c r="S2" s="361"/>
      <c r="T2" s="1367" t="str">
        <f>C2</f>
        <v>2015 BUDGET STATEMENT CAMDEN COUNTY WELFARE AGENCY</v>
      </c>
      <c r="U2" s="1367"/>
      <c r="V2" s="1367"/>
      <c r="W2" s="1367"/>
      <c r="X2" s="1367"/>
      <c r="Y2" s="1367"/>
      <c r="Z2" s="1367"/>
      <c r="AA2" s="1367"/>
      <c r="AB2" s="1367"/>
      <c r="AC2" s="1367"/>
      <c r="AE2" s="361"/>
    </row>
    <row r="3" spans="1:44" ht="11.1" customHeight="1" x14ac:dyDescent="0.2">
      <c r="C3" s="1368" t="s">
        <v>461</v>
      </c>
      <c r="D3" s="1368"/>
      <c r="E3" s="1368"/>
      <c r="F3" s="1368"/>
      <c r="G3" s="1368"/>
      <c r="H3" s="1368"/>
      <c r="I3" s="1368"/>
      <c r="J3" s="1368"/>
      <c r="K3" s="1368"/>
      <c r="L3" s="1368"/>
      <c r="M3" s="1368"/>
      <c r="N3" s="1368"/>
      <c r="O3" s="1368"/>
      <c r="P3" s="1368"/>
      <c r="Q3" s="1368"/>
      <c r="R3" s="360"/>
      <c r="S3" s="360"/>
      <c r="T3" s="1368" t="s">
        <v>1181</v>
      </c>
      <c r="U3" s="1368"/>
      <c r="V3" s="1368"/>
      <c r="W3" s="1368"/>
      <c r="X3" s="1368"/>
      <c r="Y3" s="1368"/>
      <c r="Z3" s="1368"/>
      <c r="AA3" s="1368"/>
      <c r="AB3" s="1368"/>
      <c r="AC3" s="1368"/>
    </row>
    <row r="4" spans="1:44" ht="6.95" customHeight="1" x14ac:dyDescent="0.2">
      <c r="B4" s="362"/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</row>
    <row r="5" spans="1:44" ht="11.1" customHeight="1" x14ac:dyDescent="0.2">
      <c r="B5" s="357"/>
      <c r="C5" s="364" t="s">
        <v>462</v>
      </c>
      <c r="D5" s="364" t="s">
        <v>463</v>
      </c>
      <c r="E5" s="364" t="s">
        <v>464</v>
      </c>
      <c r="F5" s="364" t="s">
        <v>465</v>
      </c>
      <c r="G5" s="364" t="s">
        <v>466</v>
      </c>
      <c r="H5" s="364" t="s">
        <v>467</v>
      </c>
      <c r="I5" s="364" t="s">
        <v>468</v>
      </c>
      <c r="J5" s="364"/>
      <c r="K5" s="364" t="s">
        <v>469</v>
      </c>
      <c r="L5" s="364"/>
      <c r="M5" s="364" t="s">
        <v>470</v>
      </c>
      <c r="N5" s="364" t="s">
        <v>471</v>
      </c>
      <c r="O5" s="364"/>
      <c r="P5" s="364"/>
      <c r="Q5" s="364" t="s">
        <v>472</v>
      </c>
      <c r="R5" s="364" t="s">
        <v>549</v>
      </c>
      <c r="S5" s="364" t="s">
        <v>550</v>
      </c>
      <c r="T5" s="364" t="s">
        <v>551</v>
      </c>
      <c r="U5" s="364" t="s">
        <v>553</v>
      </c>
      <c r="V5" s="365" t="s">
        <v>554</v>
      </c>
      <c r="W5" s="364" t="s">
        <v>404</v>
      </c>
      <c r="X5" s="364" t="s">
        <v>555</v>
      </c>
      <c r="Y5" s="364" t="s">
        <v>556</v>
      </c>
      <c r="Z5" s="364" t="s">
        <v>442</v>
      </c>
      <c r="AA5" s="366" t="s">
        <v>405</v>
      </c>
      <c r="AB5" s="366"/>
      <c r="AC5" s="366" t="s">
        <v>406</v>
      </c>
      <c r="AD5" s="364" t="s">
        <v>557</v>
      </c>
      <c r="AE5" s="364" t="s">
        <v>639</v>
      </c>
    </row>
    <row r="6" spans="1:44" ht="10.5" customHeight="1" x14ac:dyDescent="0.2">
      <c r="B6" s="367"/>
      <c r="C6" s="364" t="s">
        <v>473</v>
      </c>
      <c r="D6" s="364" t="s">
        <v>484</v>
      </c>
      <c r="E6" s="364" t="s">
        <v>485</v>
      </c>
      <c r="F6" s="364" t="s">
        <v>486</v>
      </c>
      <c r="G6" s="364" t="s">
        <v>487</v>
      </c>
      <c r="H6" s="364" t="s">
        <v>488</v>
      </c>
      <c r="I6" s="364" t="s">
        <v>489</v>
      </c>
      <c r="J6" s="364" t="s">
        <v>490</v>
      </c>
      <c r="K6" s="364" t="s">
        <v>491</v>
      </c>
      <c r="L6" s="364" t="s">
        <v>492</v>
      </c>
      <c r="M6" s="364" t="s">
        <v>493</v>
      </c>
      <c r="N6" s="364" t="s">
        <v>494</v>
      </c>
      <c r="O6" s="364" t="s">
        <v>495</v>
      </c>
      <c r="P6" s="364" t="s">
        <v>496</v>
      </c>
      <c r="Q6" s="364" t="s">
        <v>497</v>
      </c>
      <c r="R6" s="364" t="s">
        <v>559</v>
      </c>
      <c r="S6" s="364" t="s">
        <v>560</v>
      </c>
      <c r="T6" s="364" t="s">
        <v>561</v>
      </c>
      <c r="U6" s="364" t="s">
        <v>562</v>
      </c>
      <c r="V6" s="364" t="s">
        <v>563</v>
      </c>
      <c r="W6" s="364" t="s">
        <v>564</v>
      </c>
      <c r="X6" s="364" t="s">
        <v>565</v>
      </c>
      <c r="Y6" s="364" t="s">
        <v>566</v>
      </c>
      <c r="Z6" s="364" t="s">
        <v>567</v>
      </c>
      <c r="AA6" s="364" t="s">
        <v>568</v>
      </c>
      <c r="AB6" s="364" t="s">
        <v>569</v>
      </c>
      <c r="AC6" s="364" t="s">
        <v>570</v>
      </c>
      <c r="AD6" s="364" t="s">
        <v>604</v>
      </c>
      <c r="AE6" s="368" t="s">
        <v>271</v>
      </c>
    </row>
    <row r="7" spans="1:44" ht="22.5" customHeight="1" x14ac:dyDescent="0.2">
      <c r="A7" s="369" t="s">
        <v>139</v>
      </c>
      <c r="B7" s="370" t="s">
        <v>754</v>
      </c>
      <c r="C7" s="371">
        <f>'4'!E11</f>
        <v>245915.63499999998</v>
      </c>
      <c r="D7" s="371">
        <f>'4'!E12</f>
        <v>1666163.5824192308</v>
      </c>
      <c r="E7" s="371">
        <f>'4'!E13</f>
        <v>1688554.429323077</v>
      </c>
      <c r="F7" s="372">
        <f>'4'!E14</f>
        <v>2269312.2355884616</v>
      </c>
      <c r="G7" s="371">
        <f>'4'!E15</f>
        <v>10070111.290000001</v>
      </c>
      <c r="H7" s="371">
        <f>'4'!E16</f>
        <v>2180489.0694061536</v>
      </c>
      <c r="I7" s="371">
        <f>'4'!E17</f>
        <v>0</v>
      </c>
      <c r="J7" s="371">
        <v>0</v>
      </c>
      <c r="K7" s="371">
        <f>'4'!E18</f>
        <v>0</v>
      </c>
      <c r="L7" s="371"/>
      <c r="M7" s="371">
        <f>'4'!E19</f>
        <v>2247309.3826923077</v>
      </c>
      <c r="N7" s="371">
        <f>'4'!E20</f>
        <v>7185270.0829000007</v>
      </c>
      <c r="O7" s="371"/>
      <c r="P7" s="371"/>
      <c r="Q7" s="371">
        <v>0</v>
      </c>
      <c r="R7" s="371">
        <f>'4'!E22</f>
        <v>320657.60824615386</v>
      </c>
      <c r="S7" s="371">
        <f>'4'!E23</f>
        <v>0</v>
      </c>
      <c r="T7" s="371">
        <f>'4'!E24</f>
        <v>339073.26146923075</v>
      </c>
      <c r="U7" s="371">
        <f>'4'!E25</f>
        <v>2733942.2319230773</v>
      </c>
      <c r="V7" s="371">
        <v>0</v>
      </c>
      <c r="W7" s="371">
        <f>'4'!E27</f>
        <v>1683774.0183076924</v>
      </c>
      <c r="X7" s="371">
        <v>0</v>
      </c>
      <c r="Y7" s="371">
        <f>'4'!E29</f>
        <v>853118.6499615385</v>
      </c>
      <c r="Z7" s="371">
        <v>0</v>
      </c>
      <c r="AA7" s="371">
        <f>'4'!E31</f>
        <v>788589.21539999999</v>
      </c>
      <c r="AB7" s="371"/>
      <c r="AC7" s="371">
        <f>'4'!E32</f>
        <v>0</v>
      </c>
      <c r="AD7" s="371">
        <f>'4'!E34</f>
        <v>2721480.3853630763</v>
      </c>
      <c r="AE7" s="371">
        <f>SUM(C7:AD7)</f>
        <v>36993761.078000009</v>
      </c>
    </row>
    <row r="8" spans="1:44" ht="22.5" customHeight="1" x14ac:dyDescent="0.2">
      <c r="A8" s="369" t="s">
        <v>142</v>
      </c>
      <c r="B8" s="373" t="s">
        <v>254</v>
      </c>
      <c r="C8" s="374">
        <f t="shared" ref="C8:K8" si="0">IF($AE7=0,0,C7/$AE$7)</f>
        <v>6.6474894099439021E-3</v>
      </c>
      <c r="D8" s="374">
        <f t="shared" si="0"/>
        <v>4.5039042634950933E-2</v>
      </c>
      <c r="E8" s="374">
        <f t="shared" si="0"/>
        <v>4.5644302718039965E-2</v>
      </c>
      <c r="F8" s="374">
        <f t="shared" si="0"/>
        <v>6.1343106768833228E-2</v>
      </c>
      <c r="G8" s="374">
        <f t="shared" si="0"/>
        <v>0.27221107009821294</v>
      </c>
      <c r="H8" s="374">
        <f t="shared" si="0"/>
        <v>5.8942075795123158E-2</v>
      </c>
      <c r="I8" s="371">
        <f t="shared" si="0"/>
        <v>0</v>
      </c>
      <c r="J8" s="371">
        <f t="shared" si="0"/>
        <v>0</v>
      </c>
      <c r="K8" s="371">
        <f t="shared" si="0"/>
        <v>0</v>
      </c>
      <c r="L8" s="374"/>
      <c r="M8" s="374">
        <f>IF($AE7=0,0,M7/$AE$7)</f>
        <v>6.0748334778773561E-2</v>
      </c>
      <c r="N8" s="374">
        <f>IF($AE7=0,0,N7/$AE$7)</f>
        <v>0.19422923956691288</v>
      </c>
      <c r="O8" s="374"/>
      <c r="P8" s="374"/>
      <c r="R8" s="374">
        <f>IF($AE7=0,0,R7/$AE$7)</f>
        <v>8.6678834187759093E-3</v>
      </c>
      <c r="S8" s="374"/>
      <c r="T8" s="374">
        <f>IF($AE7=0,0,T7/$AE$7)</f>
        <v>9.1656877156747335E-3</v>
      </c>
      <c r="U8" s="374">
        <f>IF($AE7=0,0,U7/$AE$7)</f>
        <v>7.390279204535756E-2</v>
      </c>
      <c r="W8" s="374">
        <f>IF($AE7=0,0,W7/$AE$7)</f>
        <v>4.5515080630961414E-2</v>
      </c>
      <c r="X8" s="371">
        <f t="shared" ref="X8:AA8" si="1">IF($AE7=0,0,X7/$AE$7)</f>
        <v>0</v>
      </c>
      <c r="Y8" s="374">
        <f t="shared" si="1"/>
        <v>2.3061149369559063E-2</v>
      </c>
      <c r="Z8" s="371">
        <f t="shared" si="1"/>
        <v>0</v>
      </c>
      <c r="AA8" s="374">
        <f t="shared" si="1"/>
        <v>2.1316816469060501E-2</v>
      </c>
      <c r="AB8" s="374"/>
      <c r="AC8" s="371">
        <v>0</v>
      </c>
      <c r="AD8" s="374">
        <f>IF(AE7=0,0,AE8-SUM(C8:AC8))</f>
        <v>7.3565928579820361E-2</v>
      </c>
      <c r="AE8" s="374">
        <f>IF(AE7=0,0,1)</f>
        <v>1</v>
      </c>
      <c r="AF8" s="375"/>
    </row>
    <row r="9" spans="1:44" ht="22.5" customHeight="1" x14ac:dyDescent="0.2">
      <c r="A9" s="369" t="s">
        <v>144</v>
      </c>
      <c r="B9" s="370" t="s">
        <v>255</v>
      </c>
      <c r="C9" s="371">
        <f>'4X'!E$11</f>
        <v>0</v>
      </c>
      <c r="D9" s="371">
        <f>'4X'!E$12</f>
        <v>0</v>
      </c>
      <c r="E9" s="371">
        <f>'4X'!E$13</f>
        <v>0</v>
      </c>
      <c r="F9" s="372">
        <f>'4X'!E$14</f>
        <v>0</v>
      </c>
      <c r="G9" s="371">
        <f>'4X'!E$15</f>
        <v>0</v>
      </c>
      <c r="H9" s="371">
        <f>'4X'!E$16</f>
        <v>110000</v>
      </c>
      <c r="I9" s="371">
        <f>'4X'!E$17</f>
        <v>0</v>
      </c>
      <c r="J9" s="371">
        <v>0</v>
      </c>
      <c r="K9" s="371">
        <f>'4X'!E$18</f>
        <v>0</v>
      </c>
      <c r="L9" s="371"/>
      <c r="M9" s="371">
        <f>'4X'!E$19</f>
        <v>0</v>
      </c>
      <c r="N9" s="371">
        <f>'4X'!E$20</f>
        <v>0</v>
      </c>
      <c r="O9" s="371"/>
      <c r="P9" s="371"/>
      <c r="Q9" s="371">
        <f>'4X'!E$21</f>
        <v>0</v>
      </c>
      <c r="R9" s="371">
        <f>'4X'!E$22</f>
        <v>0</v>
      </c>
      <c r="S9" s="371">
        <f>'4X'!E$23</f>
        <v>0</v>
      </c>
      <c r="T9" s="371">
        <f>'4X'!E$24</f>
        <v>0</v>
      </c>
      <c r="U9" s="371">
        <f>'4X'!E$25</f>
        <v>0</v>
      </c>
      <c r="V9" s="371">
        <f>'4X'!E$26</f>
        <v>0</v>
      </c>
      <c r="W9" s="371">
        <f>'4X'!E$27</f>
        <v>0</v>
      </c>
      <c r="X9" s="371">
        <f>'4X'!E$28</f>
        <v>0</v>
      </c>
      <c r="Y9" s="371">
        <f>'4X'!E$29</f>
        <v>0</v>
      </c>
      <c r="Z9" s="371">
        <f>'4X'!E$30</f>
        <v>0</v>
      </c>
      <c r="AA9" s="371">
        <f>'4X'!E$31</f>
        <v>0</v>
      </c>
      <c r="AB9" s="371"/>
      <c r="AC9" s="371">
        <f>'4X'!E$32</f>
        <v>0</v>
      </c>
      <c r="AD9" s="371">
        <f>'4X'!E$35</f>
        <v>224000</v>
      </c>
      <c r="AE9" s="371">
        <f>SUM(C9:AD9)</f>
        <v>334000</v>
      </c>
    </row>
    <row r="10" spans="1:44" ht="22.5" customHeight="1" x14ac:dyDescent="0.2">
      <c r="A10" s="376" t="s">
        <v>145</v>
      </c>
      <c r="B10" s="377" t="s">
        <v>744</v>
      </c>
      <c r="C10" s="378">
        <f>ROUND(C8*$AE$10,0)</f>
        <v>151586</v>
      </c>
      <c r="D10" s="378">
        <f t="shared" ref="D10:N10" si="2">ROUND(D8*$AE$10,0)</f>
        <v>1027048</v>
      </c>
      <c r="E10" s="378">
        <f t="shared" si="2"/>
        <v>1040850</v>
      </c>
      <c r="F10" s="378">
        <f t="shared" si="2"/>
        <v>1398838</v>
      </c>
      <c r="G10" s="378">
        <f t="shared" si="2"/>
        <v>6207365</v>
      </c>
      <c r="H10" s="378">
        <f t="shared" si="2"/>
        <v>1344086</v>
      </c>
      <c r="I10" s="378">
        <f t="shared" si="2"/>
        <v>0</v>
      </c>
      <c r="J10" s="378">
        <f t="shared" si="2"/>
        <v>0</v>
      </c>
      <c r="K10" s="378">
        <f t="shared" si="2"/>
        <v>0</v>
      </c>
      <c r="L10" s="378"/>
      <c r="M10" s="378">
        <f t="shared" si="2"/>
        <v>1385275</v>
      </c>
      <c r="N10" s="378">
        <f t="shared" si="2"/>
        <v>4429106</v>
      </c>
      <c r="O10" s="378"/>
      <c r="P10" s="378"/>
      <c r="Q10" s="371">
        <f>'4X'!E$21</f>
        <v>0</v>
      </c>
      <c r="R10" s="378">
        <f>ROUND(R8*$AE$10,0)</f>
        <v>197658</v>
      </c>
      <c r="S10" s="378">
        <f t="shared" ref="S10:AA10" si="3">ROUND(S8*$AE$10,0)</f>
        <v>0</v>
      </c>
      <c r="T10" s="378">
        <f t="shared" si="3"/>
        <v>209010</v>
      </c>
      <c r="U10" s="378">
        <f t="shared" si="3"/>
        <v>1685242</v>
      </c>
      <c r="V10" s="378">
        <f t="shared" si="3"/>
        <v>0</v>
      </c>
      <c r="W10" s="378">
        <f t="shared" si="3"/>
        <v>1037903</v>
      </c>
      <c r="X10" s="378">
        <f t="shared" si="3"/>
        <v>0</v>
      </c>
      <c r="Y10" s="378">
        <f t="shared" si="3"/>
        <v>525875</v>
      </c>
      <c r="Z10" s="378">
        <f t="shared" si="3"/>
        <v>0</v>
      </c>
      <c r="AA10" s="378">
        <f t="shared" si="3"/>
        <v>486098</v>
      </c>
      <c r="AB10" s="378"/>
      <c r="AC10" s="378">
        <f t="shared" ref="AC10:AD10" si="4">ROUND(AC8*$AE$10,0)</f>
        <v>0</v>
      </c>
      <c r="AD10" s="378">
        <f t="shared" si="4"/>
        <v>1677561</v>
      </c>
      <c r="AE10" s="379">
        <f>'5'!$E$32</f>
        <v>22803500</v>
      </c>
    </row>
    <row r="11" spans="1:44" ht="22.5" customHeight="1" x14ac:dyDescent="0.2">
      <c r="A11" s="369" t="s">
        <v>146</v>
      </c>
      <c r="B11" s="370" t="s">
        <v>256</v>
      </c>
      <c r="C11" s="379">
        <f>'6A'!E11</f>
        <v>2794</v>
      </c>
      <c r="D11" s="379">
        <f>'6A'!E$12</f>
        <v>43727</v>
      </c>
      <c r="E11" s="379">
        <f>'6A'!E$13</f>
        <v>1076</v>
      </c>
      <c r="F11" s="379">
        <f>'6A'!E$14</f>
        <v>1758</v>
      </c>
      <c r="G11" s="379">
        <f>'6A'!E$15</f>
        <v>9047</v>
      </c>
      <c r="H11" s="379">
        <f>'6A'!E$16</f>
        <v>9575</v>
      </c>
      <c r="I11" s="379">
        <f>'6A'!E$17</f>
        <v>0</v>
      </c>
      <c r="J11" s="379">
        <f>'6A'!F$17</f>
        <v>0</v>
      </c>
      <c r="K11" s="379">
        <f>'6A'!E$19</f>
        <v>0</v>
      </c>
      <c r="L11" s="379"/>
      <c r="M11" s="379">
        <f>'6A'!E$20</f>
        <v>26324</v>
      </c>
      <c r="N11" s="379">
        <f>'6A'!E$21</f>
        <v>13760</v>
      </c>
      <c r="O11" s="379"/>
      <c r="P11" s="379"/>
      <c r="Q11" s="379">
        <f>'6A'!E$22</f>
        <v>0</v>
      </c>
      <c r="R11" s="379">
        <f>'6A'!E$23</f>
        <v>11842</v>
      </c>
      <c r="S11" s="379">
        <f>'6A'!E$24</f>
        <v>0</v>
      </c>
      <c r="T11" s="379">
        <f>'6A'!E$25</f>
        <v>0</v>
      </c>
      <c r="U11" s="379">
        <f>'6A'!E$26</f>
        <v>1930</v>
      </c>
      <c r="V11" s="379">
        <f>'6A'!E$27</f>
        <v>0</v>
      </c>
      <c r="W11" s="379">
        <f>'6A'!E$28</f>
        <v>915</v>
      </c>
      <c r="X11" s="379">
        <f>'6A'!E$29</f>
        <v>0</v>
      </c>
      <c r="Y11" s="379">
        <f>'6A'!E$30</f>
        <v>6442</v>
      </c>
      <c r="Z11" s="379">
        <f>'6A'!E$31</f>
        <v>0</v>
      </c>
      <c r="AA11" s="379">
        <f>'6A'!E$32</f>
        <v>0</v>
      </c>
      <c r="AB11" s="379"/>
      <c r="AC11" s="379">
        <f>'6A'!E$33</f>
        <v>0</v>
      </c>
      <c r="AD11" s="379">
        <f>'6A'!E$36</f>
        <v>30810</v>
      </c>
      <c r="AE11" s="380">
        <f>SUM(C11:AD11)</f>
        <v>160000</v>
      </c>
      <c r="AF11" s="381"/>
    </row>
    <row r="12" spans="1:44" ht="22.5" customHeight="1" x14ac:dyDescent="0.2">
      <c r="A12" s="369" t="s">
        <v>148</v>
      </c>
      <c r="B12" s="370" t="s">
        <v>257</v>
      </c>
      <c r="C12" s="382" t="s">
        <v>460</v>
      </c>
      <c r="D12" s="382" t="s">
        <v>460</v>
      </c>
      <c r="E12" s="382" t="s">
        <v>460</v>
      </c>
      <c r="F12" s="382" t="s">
        <v>460</v>
      </c>
      <c r="G12" s="382" t="s">
        <v>460</v>
      </c>
      <c r="H12" s="382" t="s">
        <v>460</v>
      </c>
      <c r="I12" s="382" t="s">
        <v>460</v>
      </c>
      <c r="J12" s="382" t="s">
        <v>460</v>
      </c>
      <c r="K12" s="382" t="s">
        <v>460</v>
      </c>
      <c r="L12" s="382"/>
      <c r="M12" s="382" t="s">
        <v>460</v>
      </c>
      <c r="N12" s="382" t="s">
        <v>460</v>
      </c>
      <c r="O12" s="382"/>
      <c r="P12" s="382"/>
      <c r="Q12" s="382" t="s">
        <v>460</v>
      </c>
      <c r="R12" s="382" t="s">
        <v>460</v>
      </c>
      <c r="S12" s="382" t="s">
        <v>460</v>
      </c>
      <c r="T12" s="382" t="s">
        <v>460</v>
      </c>
      <c r="U12" s="382" t="s">
        <v>460</v>
      </c>
      <c r="V12" s="382" t="s">
        <v>460</v>
      </c>
      <c r="W12" s="382" t="s">
        <v>460</v>
      </c>
      <c r="X12" s="382" t="s">
        <v>460</v>
      </c>
      <c r="Y12" s="382" t="s">
        <v>460</v>
      </c>
      <c r="Z12" s="382" t="s">
        <v>460</v>
      </c>
      <c r="AA12" s="382" t="s">
        <v>460</v>
      </c>
      <c r="AB12" s="382"/>
      <c r="AC12" s="382" t="s">
        <v>460</v>
      </c>
      <c r="AD12" s="383">
        <f>'6'!E27+'6'!E29+'6'!E30</f>
        <v>0</v>
      </c>
      <c r="AE12" s="379">
        <f>AD12</f>
        <v>0</v>
      </c>
    </row>
    <row r="13" spans="1:44" ht="22.5" customHeight="1" x14ac:dyDescent="0.2">
      <c r="A13" s="376" t="s">
        <v>149</v>
      </c>
      <c r="B13" s="377" t="s">
        <v>745</v>
      </c>
      <c r="C13" s="382" t="s">
        <v>460</v>
      </c>
      <c r="D13" s="382" t="s">
        <v>460</v>
      </c>
      <c r="E13" s="382" t="s">
        <v>460</v>
      </c>
      <c r="F13" s="382" t="s">
        <v>460</v>
      </c>
      <c r="G13" s="382" t="s">
        <v>460</v>
      </c>
      <c r="H13" s="382" t="s">
        <v>460</v>
      </c>
      <c r="I13" s="382" t="s">
        <v>460</v>
      </c>
      <c r="J13" s="382" t="s">
        <v>460</v>
      </c>
      <c r="K13" s="382" t="s">
        <v>460</v>
      </c>
      <c r="L13" s="382"/>
      <c r="M13" s="382" t="s">
        <v>460</v>
      </c>
      <c r="N13" s="382" t="s">
        <v>460</v>
      </c>
      <c r="O13" s="382"/>
      <c r="P13" s="382"/>
      <c r="Q13" s="382" t="s">
        <v>460</v>
      </c>
      <c r="R13" s="382" t="s">
        <v>460</v>
      </c>
      <c r="S13" s="382" t="s">
        <v>460</v>
      </c>
      <c r="T13" s="382" t="s">
        <v>460</v>
      </c>
      <c r="U13" s="382" t="s">
        <v>460</v>
      </c>
      <c r="V13" s="382" t="s">
        <v>460</v>
      </c>
      <c r="W13" s="382" t="s">
        <v>460</v>
      </c>
      <c r="X13" s="382" t="s">
        <v>460</v>
      </c>
      <c r="Y13" s="382" t="s">
        <v>460</v>
      </c>
      <c r="Z13" s="382" t="s">
        <v>460</v>
      </c>
      <c r="AA13" s="382" t="s">
        <v>460</v>
      </c>
      <c r="AB13" s="382"/>
      <c r="AC13" s="382" t="s">
        <v>460</v>
      </c>
      <c r="AD13" s="384">
        <f>'7'!$E$27</f>
        <v>1010500</v>
      </c>
      <c r="AE13" s="384">
        <f>AD13</f>
        <v>1010500</v>
      </c>
    </row>
    <row r="14" spans="1:44" ht="36" x14ac:dyDescent="0.2">
      <c r="A14" s="369" t="s">
        <v>150</v>
      </c>
      <c r="B14" s="370" t="s">
        <v>371</v>
      </c>
      <c r="C14" s="385">
        <f>'8B'!$F$11</f>
        <v>10000</v>
      </c>
      <c r="D14" s="385">
        <f>'8B'!F12</f>
        <v>0</v>
      </c>
      <c r="E14" s="385">
        <f>'8B'!F13</f>
        <v>0</v>
      </c>
      <c r="F14" s="386">
        <f>'8B'!F14</f>
        <v>0</v>
      </c>
      <c r="G14" s="385">
        <f>'8B'!F15</f>
        <v>0</v>
      </c>
      <c r="H14" s="385">
        <f>'8B'!F16</f>
        <v>0</v>
      </c>
      <c r="I14" s="385">
        <f>'8B'!F17</f>
        <v>0</v>
      </c>
      <c r="J14" s="385">
        <f>'8B'!G17</f>
        <v>0</v>
      </c>
      <c r="K14" s="385">
        <f>'8B'!F19</f>
        <v>0</v>
      </c>
      <c r="L14" s="385"/>
      <c r="M14" s="385">
        <f>'8B'!F20</f>
        <v>0</v>
      </c>
      <c r="N14" s="385">
        <f>'8B'!F21</f>
        <v>0</v>
      </c>
      <c r="O14" s="385"/>
      <c r="P14" s="385"/>
      <c r="Q14" s="385">
        <f>'8B'!F22</f>
        <v>0</v>
      </c>
      <c r="R14" s="385">
        <f>'8B'!F23</f>
        <v>0</v>
      </c>
      <c r="S14" s="387">
        <f>'8B'!F24</f>
        <v>0</v>
      </c>
      <c r="T14" s="385">
        <f>'8B'!F25</f>
        <v>0</v>
      </c>
      <c r="U14" s="385">
        <f>'8B'!F26</f>
        <v>0</v>
      </c>
      <c r="V14" s="385">
        <f>'8B'!F27</f>
        <v>0</v>
      </c>
      <c r="W14" s="385">
        <f>'8B'!F28</f>
        <v>0</v>
      </c>
      <c r="X14" s="385">
        <f>'8B'!F29</f>
        <v>0</v>
      </c>
      <c r="Y14" s="385">
        <f>'8B'!F30</f>
        <v>0</v>
      </c>
      <c r="Z14" s="385">
        <f>'8B'!F31</f>
        <v>0</v>
      </c>
      <c r="AA14" s="385">
        <f>'8B'!F32</f>
        <v>0</v>
      </c>
      <c r="AB14" s="385"/>
      <c r="AC14" s="385">
        <f>'8B'!F33</f>
        <v>0</v>
      </c>
      <c r="AD14" s="385">
        <f>'8B'!F36</f>
        <v>0</v>
      </c>
      <c r="AE14" s="380">
        <f>SUM(C14:AD14)</f>
        <v>10000</v>
      </c>
      <c r="AF14" s="388"/>
      <c r="AG14" s="388"/>
      <c r="AH14" s="388"/>
      <c r="AI14" s="388"/>
      <c r="AJ14" s="388"/>
      <c r="AK14" s="388"/>
      <c r="AL14" s="388"/>
      <c r="AM14" s="388"/>
      <c r="AN14" s="388"/>
      <c r="AO14" s="388"/>
      <c r="AP14" s="388"/>
      <c r="AQ14" s="388"/>
      <c r="AR14" s="388"/>
    </row>
    <row r="15" spans="1:44" ht="36" x14ac:dyDescent="0.2">
      <c r="A15" s="369" t="s">
        <v>152</v>
      </c>
      <c r="B15" s="370" t="s">
        <v>372</v>
      </c>
      <c r="C15" s="382" t="s">
        <v>460</v>
      </c>
      <c r="D15" s="382" t="s">
        <v>460</v>
      </c>
      <c r="E15" s="382" t="s">
        <v>460</v>
      </c>
      <c r="F15" s="382" t="s">
        <v>460</v>
      </c>
      <c r="G15" s="382" t="s">
        <v>460</v>
      </c>
      <c r="H15" s="382" t="s">
        <v>460</v>
      </c>
      <c r="I15" s="382" t="s">
        <v>460</v>
      </c>
      <c r="J15" s="382" t="s">
        <v>460</v>
      </c>
      <c r="K15" s="382" t="s">
        <v>460</v>
      </c>
      <c r="L15" s="382"/>
      <c r="M15" s="382" t="s">
        <v>460</v>
      </c>
      <c r="N15" s="382" t="s">
        <v>460</v>
      </c>
      <c r="O15" s="382"/>
      <c r="P15" s="382"/>
      <c r="Q15" s="382" t="s">
        <v>460</v>
      </c>
      <c r="R15" s="382" t="s">
        <v>460</v>
      </c>
      <c r="S15" s="389">
        <f>'8B'!G38</f>
        <v>0</v>
      </c>
      <c r="T15" s="382" t="s">
        <v>460</v>
      </c>
      <c r="U15" s="382" t="s">
        <v>460</v>
      </c>
      <c r="V15" s="382" t="s">
        <v>460</v>
      </c>
      <c r="W15" s="382" t="s">
        <v>460</v>
      </c>
      <c r="X15" s="382" t="s">
        <v>460</v>
      </c>
      <c r="Y15" s="382" t="s">
        <v>460</v>
      </c>
      <c r="Z15" s="382" t="s">
        <v>460</v>
      </c>
      <c r="AA15" s="382" t="s">
        <v>460</v>
      </c>
      <c r="AB15" s="382"/>
      <c r="AC15" s="382" t="s">
        <v>460</v>
      </c>
      <c r="AD15" s="382" t="s">
        <v>460</v>
      </c>
      <c r="AE15" s="380">
        <f>SUM(C15:AD15)</f>
        <v>0</v>
      </c>
      <c r="AF15" s="388"/>
      <c r="AG15" s="388"/>
      <c r="AH15" s="388"/>
      <c r="AI15" s="388"/>
      <c r="AJ15" s="388"/>
      <c r="AK15" s="388"/>
      <c r="AL15" s="388"/>
      <c r="AM15" s="388"/>
      <c r="AN15" s="388"/>
      <c r="AO15" s="388"/>
      <c r="AP15" s="388"/>
      <c r="AQ15" s="388"/>
      <c r="AR15" s="388"/>
    </row>
    <row r="16" spans="1:44" ht="22.5" customHeight="1" x14ac:dyDescent="0.2">
      <c r="A16" s="390" t="s">
        <v>1043</v>
      </c>
      <c r="B16" s="377" t="s">
        <v>752</v>
      </c>
      <c r="C16" s="378">
        <f t="shared" ref="C16:K16" si="5">C8*$AE16</f>
        <v>4985.6170574579264</v>
      </c>
      <c r="D16" s="378">
        <f t="shared" si="5"/>
        <v>33779.281976213199</v>
      </c>
      <c r="E16" s="378">
        <f t="shared" si="5"/>
        <v>34233.227038529971</v>
      </c>
      <c r="F16" s="378">
        <f t="shared" si="5"/>
        <v>46007.330076624923</v>
      </c>
      <c r="G16" s="378">
        <f t="shared" si="5"/>
        <v>204158.30257365969</v>
      </c>
      <c r="H16" s="378">
        <f t="shared" si="5"/>
        <v>44206.55684634237</v>
      </c>
      <c r="I16" s="378">
        <f t="shared" si="5"/>
        <v>0</v>
      </c>
      <c r="J16" s="378">
        <f t="shared" si="5"/>
        <v>0</v>
      </c>
      <c r="K16" s="378">
        <f t="shared" si="5"/>
        <v>0</v>
      </c>
      <c r="L16" s="378"/>
      <c r="M16" s="378">
        <f>M8*$AE16</f>
        <v>45561.25108408017</v>
      </c>
      <c r="N16" s="378">
        <f>N8*$AE16</f>
        <v>145671.92967518466</v>
      </c>
      <c r="O16" s="378"/>
      <c r="P16" s="378"/>
      <c r="Q16" s="378">
        <f t="shared" ref="Q16:AA16" si="6">Q8*$AE16</f>
        <v>0</v>
      </c>
      <c r="R16" s="378">
        <f t="shared" si="6"/>
        <v>6500.912564081932</v>
      </c>
      <c r="S16" s="378">
        <f t="shared" si="6"/>
        <v>0</v>
      </c>
      <c r="T16" s="378">
        <f t="shared" si="6"/>
        <v>6874.2657867560501</v>
      </c>
      <c r="U16" s="378">
        <f t="shared" si="6"/>
        <v>55427.09403401817</v>
      </c>
      <c r="V16" s="378">
        <f t="shared" si="6"/>
        <v>0</v>
      </c>
      <c r="W16" s="378">
        <f t="shared" si="6"/>
        <v>34136.310473221063</v>
      </c>
      <c r="X16" s="378">
        <f t="shared" si="6"/>
        <v>0</v>
      </c>
      <c r="Y16" s="378">
        <f t="shared" si="6"/>
        <v>17295.862027169296</v>
      </c>
      <c r="Z16" s="378">
        <f t="shared" si="6"/>
        <v>0</v>
      </c>
      <c r="AA16" s="378">
        <f t="shared" si="6"/>
        <v>15987.612351795377</v>
      </c>
      <c r="AB16" s="378"/>
      <c r="AC16" s="378">
        <f>AC8*$AE16</f>
        <v>0</v>
      </c>
      <c r="AD16" s="378">
        <f>AD8*$AE16</f>
        <v>55174.446434865269</v>
      </c>
      <c r="AE16" s="386">
        <f>'9'!F44</f>
        <v>750000</v>
      </c>
    </row>
    <row r="17" spans="1:46" ht="22.5" customHeight="1" x14ac:dyDescent="0.2">
      <c r="A17" s="369" t="s">
        <v>727</v>
      </c>
      <c r="B17" s="370" t="s">
        <v>258</v>
      </c>
      <c r="C17" s="379">
        <f>'10A'!E$11</f>
        <v>0</v>
      </c>
      <c r="D17" s="379">
        <f>'10A'!E$12</f>
        <v>0</v>
      </c>
      <c r="E17" s="379">
        <f>'10A'!E$13</f>
        <v>0</v>
      </c>
      <c r="F17" s="379">
        <f>'10A'!E$14</f>
        <v>0</v>
      </c>
      <c r="G17" s="379">
        <f>'10A'!E$15</f>
        <v>0</v>
      </c>
      <c r="H17" s="379">
        <f>'10A'!E$16</f>
        <v>0</v>
      </c>
      <c r="I17" s="379">
        <f>'10A'!E$17</f>
        <v>0</v>
      </c>
      <c r="J17" s="379">
        <f>'10A'!F$17</f>
        <v>0</v>
      </c>
      <c r="K17" s="379">
        <f>'10A'!E$18</f>
        <v>0</v>
      </c>
      <c r="L17" s="379"/>
      <c r="M17" s="379">
        <f>'10A'!E$19</f>
        <v>0</v>
      </c>
      <c r="N17" s="379">
        <f>'10A'!E$20</f>
        <v>0</v>
      </c>
      <c r="O17" s="379"/>
      <c r="P17" s="379"/>
      <c r="Q17" s="379">
        <f>'10A'!E$21</f>
        <v>0</v>
      </c>
      <c r="R17" s="379">
        <f>'10A'!E$22</f>
        <v>0</v>
      </c>
      <c r="S17" s="379">
        <f>'10A'!E$23</f>
        <v>0</v>
      </c>
      <c r="T17" s="379">
        <f>'10A'!E$24</f>
        <v>0</v>
      </c>
      <c r="U17" s="379">
        <f>'10A'!E$25</f>
        <v>0</v>
      </c>
      <c r="V17" s="379">
        <f>'10A'!E$26</f>
        <v>0</v>
      </c>
      <c r="W17" s="379">
        <f>'10A'!E$28</f>
        <v>0</v>
      </c>
      <c r="X17" s="379">
        <v>0</v>
      </c>
      <c r="Y17" s="379">
        <f>'10A'!E$29</f>
        <v>0</v>
      </c>
      <c r="Z17" s="379">
        <f>'10A'!E$30</f>
        <v>0</v>
      </c>
      <c r="AA17" s="379">
        <f>'10A'!E$31</f>
        <v>0</v>
      </c>
      <c r="AB17" s="379"/>
      <c r="AC17" s="379">
        <f>'10A'!E$32</f>
        <v>0</v>
      </c>
      <c r="AD17" s="379">
        <f>'10A'!E$33</f>
        <v>30000</v>
      </c>
      <c r="AE17" s="386">
        <f t="shared" ref="AE17:AE25" si="7">SUM(C17:AD17)</f>
        <v>30000</v>
      </c>
    </row>
    <row r="18" spans="1:46" s="398" customFormat="1" ht="22.5" customHeight="1" x14ac:dyDescent="0.2">
      <c r="A18" s="390" t="s">
        <v>728</v>
      </c>
      <c r="B18" s="391" t="s">
        <v>746</v>
      </c>
      <c r="C18" s="392" t="s">
        <v>460</v>
      </c>
      <c r="D18" s="380">
        <f>'11'!F34+'11'!G34+'11'!H34</f>
        <v>29000</v>
      </c>
      <c r="E18" s="393" t="s">
        <v>460</v>
      </c>
      <c r="F18" s="380">
        <f>'11'!J16</f>
        <v>0</v>
      </c>
      <c r="G18" s="393" t="s">
        <v>460</v>
      </c>
      <c r="H18" s="393" t="s">
        <v>460</v>
      </c>
      <c r="I18" s="380">
        <f>'11'!J15</f>
        <v>0</v>
      </c>
      <c r="J18" s="394">
        <v>0</v>
      </c>
      <c r="K18" s="393" t="s">
        <v>460</v>
      </c>
      <c r="L18" s="393"/>
      <c r="M18" s="393" t="s">
        <v>460</v>
      </c>
      <c r="N18" s="393" t="s">
        <v>460</v>
      </c>
      <c r="O18" s="393"/>
      <c r="P18" s="393"/>
      <c r="Q18" s="393" t="s">
        <v>460</v>
      </c>
      <c r="R18" s="395">
        <f>'11'!I34</f>
        <v>9000</v>
      </c>
      <c r="S18" s="393" t="s">
        <v>460</v>
      </c>
      <c r="T18" s="393" t="s">
        <v>460</v>
      </c>
      <c r="U18" s="393" t="s">
        <v>460</v>
      </c>
      <c r="V18" s="393" t="s">
        <v>460</v>
      </c>
      <c r="W18" s="393" t="s">
        <v>460</v>
      </c>
      <c r="X18" s="393" t="s">
        <v>460</v>
      </c>
      <c r="Y18" s="393" t="s">
        <v>460</v>
      </c>
      <c r="Z18" s="393" t="s">
        <v>460</v>
      </c>
      <c r="AA18" s="393" t="s">
        <v>460</v>
      </c>
      <c r="AB18" s="393"/>
      <c r="AC18" s="393" t="s">
        <v>460</v>
      </c>
      <c r="AD18" s="396" t="s">
        <v>460</v>
      </c>
      <c r="AE18" s="386">
        <f t="shared" si="7"/>
        <v>38000</v>
      </c>
      <c r="AF18" s="397"/>
      <c r="AG18" s="388"/>
      <c r="AH18" s="388"/>
    </row>
    <row r="19" spans="1:46" ht="22.5" customHeight="1" x14ac:dyDescent="0.2">
      <c r="A19" s="390" t="s">
        <v>729</v>
      </c>
      <c r="B19" s="377" t="s">
        <v>747</v>
      </c>
      <c r="C19" s="392" t="s">
        <v>460</v>
      </c>
      <c r="D19" s="392" t="s">
        <v>460</v>
      </c>
      <c r="E19" s="380">
        <f>'12'!E13</f>
        <v>10000</v>
      </c>
      <c r="F19" s="392" t="s">
        <v>460</v>
      </c>
      <c r="G19" s="392" t="s">
        <v>460</v>
      </c>
      <c r="H19" s="392" t="s">
        <v>460</v>
      </c>
      <c r="I19" s="380">
        <f>'12'!E18</f>
        <v>0</v>
      </c>
      <c r="J19" s="392" t="s">
        <v>460</v>
      </c>
      <c r="K19" s="392" t="s">
        <v>460</v>
      </c>
      <c r="L19" s="392"/>
      <c r="M19" s="395">
        <f>'12'!E17</f>
        <v>50</v>
      </c>
      <c r="N19" s="395">
        <f>'12'!E22</f>
        <v>2000</v>
      </c>
      <c r="O19" s="395"/>
      <c r="P19" s="395"/>
      <c r="Q19" s="393" t="s">
        <v>460</v>
      </c>
      <c r="R19" s="393" t="s">
        <v>460</v>
      </c>
      <c r="S19" s="393" t="s">
        <v>460</v>
      </c>
      <c r="T19" s="395">
        <f>'12'!E23</f>
        <v>100</v>
      </c>
      <c r="U19" s="395">
        <f>'12'!E19</f>
        <v>400</v>
      </c>
      <c r="V19" s="393" t="s">
        <v>460</v>
      </c>
      <c r="W19" s="380">
        <f>'12'!E24</f>
        <v>6700</v>
      </c>
      <c r="X19" s="393" t="s">
        <v>460</v>
      </c>
      <c r="Y19" s="393" t="s">
        <v>460</v>
      </c>
      <c r="Z19" s="393" t="s">
        <v>460</v>
      </c>
      <c r="AA19" s="393" t="s">
        <v>460</v>
      </c>
      <c r="AB19" s="393"/>
      <c r="AC19" s="393" t="s">
        <v>460</v>
      </c>
      <c r="AD19" s="386">
        <f>'12'!E12+'12'!E14+'12'!E15+'12'!E16+'12'!E21+'12'!E25</f>
        <v>156500</v>
      </c>
      <c r="AE19" s="379">
        <f t="shared" si="7"/>
        <v>175750</v>
      </c>
      <c r="AF19" s="399"/>
      <c r="AG19" s="388"/>
      <c r="AH19" s="388"/>
      <c r="AI19" s="388"/>
      <c r="AJ19" s="388"/>
      <c r="AK19" s="388"/>
      <c r="AL19" s="388"/>
      <c r="AM19" s="388"/>
      <c r="AN19" s="388"/>
      <c r="AO19" s="388"/>
      <c r="AP19" s="388"/>
      <c r="AQ19" s="388"/>
      <c r="AR19" s="388"/>
      <c r="AS19" s="388"/>
      <c r="AT19" s="388"/>
    </row>
    <row r="20" spans="1:46" ht="22.5" customHeight="1" x14ac:dyDescent="0.2">
      <c r="A20" s="390" t="s">
        <v>730</v>
      </c>
      <c r="B20" s="377" t="s">
        <v>748</v>
      </c>
      <c r="C20" s="396" t="s">
        <v>460</v>
      </c>
      <c r="D20" s="396" t="s">
        <v>460</v>
      </c>
      <c r="E20" s="396" t="s">
        <v>460</v>
      </c>
      <c r="F20" s="392" t="s">
        <v>460</v>
      </c>
      <c r="G20" s="400">
        <f>'13'!E23</f>
        <v>1000</v>
      </c>
      <c r="H20" s="396" t="s">
        <v>460</v>
      </c>
      <c r="I20" s="396" t="s">
        <v>460</v>
      </c>
      <c r="J20" s="396" t="s">
        <v>460</v>
      </c>
      <c r="K20" s="396" t="s">
        <v>460</v>
      </c>
      <c r="L20" s="396"/>
      <c r="M20" s="396" t="s">
        <v>460</v>
      </c>
      <c r="N20" s="396" t="s">
        <v>460</v>
      </c>
      <c r="O20" s="396"/>
      <c r="P20" s="396"/>
      <c r="Q20" s="396" t="s">
        <v>460</v>
      </c>
      <c r="R20" s="396" t="s">
        <v>460</v>
      </c>
      <c r="S20" s="396" t="s">
        <v>460</v>
      </c>
      <c r="T20" s="396" t="s">
        <v>460</v>
      </c>
      <c r="U20" s="396" t="s">
        <v>460</v>
      </c>
      <c r="V20" s="396" t="s">
        <v>460</v>
      </c>
      <c r="W20" s="396" t="s">
        <v>460</v>
      </c>
      <c r="X20" s="396" t="s">
        <v>460</v>
      </c>
      <c r="Y20" s="396" t="s">
        <v>460</v>
      </c>
      <c r="Z20" s="396" t="s">
        <v>460</v>
      </c>
      <c r="AA20" s="396" t="s">
        <v>460</v>
      </c>
      <c r="AB20" s="396"/>
      <c r="AC20" s="396" t="s">
        <v>460</v>
      </c>
      <c r="AD20" s="396" t="s">
        <v>460</v>
      </c>
      <c r="AE20" s="379">
        <f t="shared" si="7"/>
        <v>1000</v>
      </c>
    </row>
    <row r="21" spans="1:46" ht="22.5" customHeight="1" x14ac:dyDescent="0.2">
      <c r="A21" s="369" t="s">
        <v>731</v>
      </c>
      <c r="B21" s="370" t="s">
        <v>259</v>
      </c>
      <c r="C21" s="379">
        <f>SUM(C7,C9:C20)</f>
        <v>415281.25205745792</v>
      </c>
      <c r="D21" s="379">
        <f t="shared" ref="D21:AD21" si="8">SUM(D7,D9:D20)</f>
        <v>2799717.8643954438</v>
      </c>
      <c r="E21" s="379">
        <f t="shared" si="8"/>
        <v>2774713.6563616074</v>
      </c>
      <c r="F21" s="379">
        <f t="shared" si="8"/>
        <v>3715915.5656650867</v>
      </c>
      <c r="G21" s="379">
        <f t="shared" si="8"/>
        <v>16491681.592573661</v>
      </c>
      <c r="H21" s="379">
        <f t="shared" si="8"/>
        <v>3688356.6262524961</v>
      </c>
      <c r="I21" s="379">
        <f t="shared" si="8"/>
        <v>0</v>
      </c>
      <c r="J21" s="379">
        <f t="shared" si="8"/>
        <v>0</v>
      </c>
      <c r="K21" s="379">
        <f t="shared" si="8"/>
        <v>0</v>
      </c>
      <c r="L21" s="379"/>
      <c r="M21" s="379">
        <f t="shared" si="8"/>
        <v>3704519.6337763877</v>
      </c>
      <c r="N21" s="379">
        <f t="shared" si="8"/>
        <v>11775808.012575185</v>
      </c>
      <c r="O21" s="379"/>
      <c r="P21" s="379"/>
      <c r="Q21" s="379">
        <f t="shared" si="8"/>
        <v>0</v>
      </c>
      <c r="R21" s="379">
        <f t="shared" si="8"/>
        <v>545658.52081023587</v>
      </c>
      <c r="S21" s="379">
        <f t="shared" si="8"/>
        <v>0</v>
      </c>
      <c r="T21" s="379">
        <f t="shared" si="8"/>
        <v>555057.52725598682</v>
      </c>
      <c r="U21" s="379">
        <f t="shared" si="8"/>
        <v>4476941.3259570953</v>
      </c>
      <c r="V21" s="379">
        <f t="shared" si="8"/>
        <v>0</v>
      </c>
      <c r="W21" s="379">
        <f t="shared" si="8"/>
        <v>2763428.3287809133</v>
      </c>
      <c r="X21" s="379">
        <f t="shared" si="8"/>
        <v>0</v>
      </c>
      <c r="Y21" s="379">
        <f t="shared" si="8"/>
        <v>1402731.5119887078</v>
      </c>
      <c r="Z21" s="379">
        <f t="shared" si="8"/>
        <v>0</v>
      </c>
      <c r="AA21" s="379">
        <f t="shared" si="8"/>
        <v>1290674.8277517955</v>
      </c>
      <c r="AB21" s="379"/>
      <c r="AC21" s="379">
        <f t="shared" si="8"/>
        <v>0</v>
      </c>
      <c r="AD21" s="379">
        <f t="shared" si="8"/>
        <v>5906025.8317979416</v>
      </c>
      <c r="AE21" s="379">
        <f t="shared" si="7"/>
        <v>62306512.078000009</v>
      </c>
    </row>
    <row r="22" spans="1:46" ht="22.5" customHeight="1" x14ac:dyDescent="0.2">
      <c r="A22" s="390" t="s">
        <v>732</v>
      </c>
      <c r="B22" s="377" t="s">
        <v>749</v>
      </c>
      <c r="C22" s="401" t="s">
        <v>460</v>
      </c>
      <c r="D22" s="401" t="s">
        <v>460</v>
      </c>
      <c r="E22" s="401" t="s">
        <v>460</v>
      </c>
      <c r="F22" s="401" t="s">
        <v>460</v>
      </c>
      <c r="G22" s="392" t="s">
        <v>460</v>
      </c>
      <c r="H22" s="386">
        <f>'14'!E20</f>
        <v>189000</v>
      </c>
      <c r="I22" s="392" t="s">
        <v>460</v>
      </c>
      <c r="J22" s="392" t="s">
        <v>460</v>
      </c>
      <c r="K22" s="392" t="s">
        <v>460</v>
      </c>
      <c r="L22" s="392"/>
      <c r="M22" s="392" t="s">
        <v>460</v>
      </c>
      <c r="N22" s="392" t="s">
        <v>460</v>
      </c>
      <c r="O22" s="392"/>
      <c r="P22" s="392"/>
      <c r="Q22" s="392" t="s">
        <v>460</v>
      </c>
      <c r="R22" s="392" t="s">
        <v>460</v>
      </c>
      <c r="S22" s="392" t="s">
        <v>460</v>
      </c>
      <c r="T22" s="392" t="s">
        <v>460</v>
      </c>
      <c r="U22" s="392" t="s">
        <v>460</v>
      </c>
      <c r="V22" s="392" t="s">
        <v>460</v>
      </c>
      <c r="W22" s="392" t="s">
        <v>460</v>
      </c>
      <c r="X22" s="392" t="s">
        <v>460</v>
      </c>
      <c r="Y22" s="392" t="s">
        <v>460</v>
      </c>
      <c r="Z22" s="392" t="s">
        <v>460</v>
      </c>
      <c r="AA22" s="392" t="s">
        <v>460</v>
      </c>
      <c r="AB22" s="392"/>
      <c r="AC22" s="402" t="s">
        <v>460</v>
      </c>
      <c r="AD22" s="402" t="s">
        <v>460</v>
      </c>
      <c r="AE22" s="379">
        <f t="shared" si="7"/>
        <v>189000</v>
      </c>
    </row>
    <row r="23" spans="1:46" ht="36" x14ac:dyDescent="0.2">
      <c r="A23" s="403" t="s">
        <v>733</v>
      </c>
      <c r="B23" s="377" t="s">
        <v>260</v>
      </c>
      <c r="C23" s="380"/>
      <c r="D23" s="380"/>
      <c r="E23" s="380"/>
      <c r="F23" s="380"/>
      <c r="G23" s="380"/>
      <c r="H23" s="380"/>
      <c r="I23" s="380"/>
      <c r="J23" s="380"/>
      <c r="K23" s="380"/>
      <c r="L23" s="380"/>
      <c r="M23" s="380">
        <f>'15B'!G22+'15B'!H22</f>
        <v>17000</v>
      </c>
      <c r="N23" s="380"/>
      <c r="O23" s="380"/>
      <c r="P23" s="380"/>
      <c r="Q23" s="380"/>
      <c r="R23" s="380"/>
      <c r="S23" s="380"/>
      <c r="T23" s="380"/>
      <c r="U23" s="380"/>
      <c r="V23" s="380"/>
      <c r="W23" s="380"/>
      <c r="X23" s="380"/>
      <c r="Y23" s="380"/>
      <c r="Z23" s="380"/>
      <c r="AA23" s="380"/>
      <c r="AB23" s="380"/>
      <c r="AC23" s="380"/>
      <c r="AD23" s="380">
        <f>'15B'!G38+'15B'!H38</f>
        <v>653185</v>
      </c>
      <c r="AE23" s="379">
        <f t="shared" si="7"/>
        <v>670185</v>
      </c>
      <c r="AF23" s="404"/>
    </row>
    <row r="24" spans="1:46" s="398" customFormat="1" ht="22.5" customHeight="1" x14ac:dyDescent="0.2">
      <c r="A24" s="403" t="s">
        <v>734</v>
      </c>
      <c r="B24" s="391" t="s">
        <v>751</v>
      </c>
      <c r="C24" s="392" t="s">
        <v>460</v>
      </c>
      <c r="D24" s="392" t="s">
        <v>460</v>
      </c>
      <c r="E24" s="392" t="s">
        <v>460</v>
      </c>
      <c r="F24" s="392" t="s">
        <v>460</v>
      </c>
      <c r="G24" s="392" t="s">
        <v>460</v>
      </c>
      <c r="H24" s="392" t="s">
        <v>460</v>
      </c>
      <c r="I24" s="392" t="s">
        <v>460</v>
      </c>
      <c r="J24" s="392" t="s">
        <v>460</v>
      </c>
      <c r="K24" s="392" t="s">
        <v>460</v>
      </c>
      <c r="L24" s="392"/>
      <c r="M24" s="392" t="s">
        <v>460</v>
      </c>
      <c r="N24" s="392" t="s">
        <v>460</v>
      </c>
      <c r="O24" s="392"/>
      <c r="P24" s="392"/>
      <c r="Q24" s="392" t="s">
        <v>460</v>
      </c>
      <c r="R24" s="392" t="s">
        <v>460</v>
      </c>
      <c r="S24" s="392" t="s">
        <v>460</v>
      </c>
      <c r="T24" s="392" t="s">
        <v>460</v>
      </c>
      <c r="U24" s="393">
        <f>'16'!E21-'16'!E13</f>
        <v>0</v>
      </c>
      <c r="V24" s="405">
        <f>'16'!E13</f>
        <v>0</v>
      </c>
      <c r="W24" s="392" t="s">
        <v>460</v>
      </c>
      <c r="X24" s="392" t="s">
        <v>460</v>
      </c>
      <c r="Y24" s="392" t="s">
        <v>460</v>
      </c>
      <c r="Z24" s="396" t="s">
        <v>460</v>
      </c>
      <c r="AA24" s="396" t="s">
        <v>460</v>
      </c>
      <c r="AB24" s="396"/>
      <c r="AC24" s="402" t="s">
        <v>460</v>
      </c>
      <c r="AD24" s="382" t="s">
        <v>460</v>
      </c>
      <c r="AE24" s="379">
        <f t="shared" si="7"/>
        <v>0</v>
      </c>
      <c r="AF24" s="406"/>
      <c r="AG24" s="358"/>
      <c r="AH24" s="358"/>
    </row>
    <row r="25" spans="1:46" s="398" customFormat="1" ht="22.5" customHeight="1" x14ac:dyDescent="0.2">
      <c r="A25" s="403" t="s">
        <v>735</v>
      </c>
      <c r="B25" s="377" t="s">
        <v>750</v>
      </c>
      <c r="C25" s="396" t="s">
        <v>460</v>
      </c>
      <c r="D25" s="396" t="s">
        <v>460</v>
      </c>
      <c r="E25" s="396" t="s">
        <v>460</v>
      </c>
      <c r="F25" s="392" t="s">
        <v>460</v>
      </c>
      <c r="G25" s="396" t="s">
        <v>460</v>
      </c>
      <c r="H25" s="396" t="s">
        <v>460</v>
      </c>
      <c r="I25" s="396" t="s">
        <v>460</v>
      </c>
      <c r="J25" s="396" t="s">
        <v>460</v>
      </c>
      <c r="K25" s="396" t="s">
        <v>460</v>
      </c>
      <c r="L25" s="396"/>
      <c r="M25" s="396" t="s">
        <v>460</v>
      </c>
      <c r="N25" s="396" t="s">
        <v>460</v>
      </c>
      <c r="O25" s="396"/>
      <c r="P25" s="396"/>
      <c r="Q25" s="396" t="s">
        <v>460</v>
      </c>
      <c r="R25" s="396" t="s">
        <v>460</v>
      </c>
      <c r="S25" s="385">
        <f>'17'!E22</f>
        <v>670000</v>
      </c>
      <c r="T25" s="396" t="s">
        <v>460</v>
      </c>
      <c r="U25" s="396" t="s">
        <v>460</v>
      </c>
      <c r="V25" s="396" t="s">
        <v>460</v>
      </c>
      <c r="W25" s="396" t="s">
        <v>460</v>
      </c>
      <c r="X25" s="396" t="s">
        <v>460</v>
      </c>
      <c r="Y25" s="396" t="s">
        <v>460</v>
      </c>
      <c r="Z25" s="396" t="s">
        <v>460</v>
      </c>
      <c r="AA25" s="396" t="s">
        <v>460</v>
      </c>
      <c r="AB25" s="396"/>
      <c r="AC25" s="402" t="s">
        <v>460</v>
      </c>
      <c r="AD25" s="382" t="s">
        <v>460</v>
      </c>
      <c r="AE25" s="379">
        <f t="shared" si="7"/>
        <v>670000</v>
      </c>
      <c r="AF25" s="358"/>
      <c r="AG25" s="358"/>
      <c r="AH25" s="358"/>
    </row>
    <row r="26" spans="1:46" s="398" customFormat="1" ht="22.5" customHeight="1" x14ac:dyDescent="0.2">
      <c r="A26" s="403" t="s">
        <v>736</v>
      </c>
      <c r="B26" s="407" t="s">
        <v>261</v>
      </c>
      <c r="C26" s="396" t="s">
        <v>460</v>
      </c>
      <c r="D26" s="396" t="s">
        <v>460</v>
      </c>
      <c r="E26" s="396" t="s">
        <v>460</v>
      </c>
      <c r="F26" s="396" t="s">
        <v>460</v>
      </c>
      <c r="G26" s="396" t="s">
        <v>460</v>
      </c>
      <c r="H26" s="396" t="s">
        <v>460</v>
      </c>
      <c r="I26" s="396" t="s">
        <v>460</v>
      </c>
      <c r="J26" s="396" t="s">
        <v>460</v>
      </c>
      <c r="K26" s="396" t="s">
        <v>460</v>
      </c>
      <c r="L26" s="396"/>
      <c r="M26" s="396" t="s">
        <v>460</v>
      </c>
      <c r="N26" s="396" t="s">
        <v>460</v>
      </c>
      <c r="O26" s="396"/>
      <c r="P26" s="396"/>
      <c r="Q26" s="396" t="s">
        <v>460</v>
      </c>
      <c r="R26" s="396" t="s">
        <v>460</v>
      </c>
      <c r="S26" s="396" t="s">
        <v>460</v>
      </c>
      <c r="T26" s="396" t="s">
        <v>460</v>
      </c>
      <c r="U26" s="396" t="s">
        <v>460</v>
      </c>
      <c r="V26" s="396" t="s">
        <v>460</v>
      </c>
      <c r="W26" s="396" t="s">
        <v>460</v>
      </c>
      <c r="X26" s="396" t="s">
        <v>460</v>
      </c>
      <c r="Y26" s="396" t="s">
        <v>460</v>
      </c>
      <c r="Z26" s="396" t="s">
        <v>460</v>
      </c>
      <c r="AA26" s="396" t="s">
        <v>460</v>
      </c>
      <c r="AB26" s="396"/>
      <c r="AC26" s="396" t="s">
        <v>460</v>
      </c>
      <c r="AD26" s="408">
        <f>SUM(AD21:AD25)</f>
        <v>6559210.8317979416</v>
      </c>
      <c r="AE26" s="372">
        <f>AD26</f>
        <v>6559210.8317979416</v>
      </c>
      <c r="AG26" s="358"/>
      <c r="AH26" s="358"/>
    </row>
    <row r="27" spans="1:46" ht="22.5" customHeight="1" x14ac:dyDescent="0.2">
      <c r="A27" s="403" t="s">
        <v>737</v>
      </c>
      <c r="B27" s="370" t="s">
        <v>262</v>
      </c>
      <c r="C27" s="409">
        <f>'4'!G11</f>
        <v>3</v>
      </c>
      <c r="D27" s="409">
        <f>'4'!G12</f>
        <v>22.209999999999994</v>
      </c>
      <c r="E27" s="409">
        <f>'4'!G13</f>
        <v>26.070000000000004</v>
      </c>
      <c r="F27" s="409">
        <f>'4'!G14</f>
        <v>35.619999999999997</v>
      </c>
      <c r="G27" s="409">
        <f>'4'!G15</f>
        <v>162.84</v>
      </c>
      <c r="H27" s="409">
        <f>'4'!G16</f>
        <v>30.371500000000001</v>
      </c>
      <c r="I27" s="409">
        <f>'4'!G17</f>
        <v>0</v>
      </c>
      <c r="J27" s="409">
        <v>0</v>
      </c>
      <c r="K27" s="409">
        <f>'4'!G18</f>
        <v>0</v>
      </c>
      <c r="L27" s="409"/>
      <c r="M27" s="409">
        <f>'4'!G19</f>
        <v>31</v>
      </c>
      <c r="N27" s="409">
        <f>'4'!G20</f>
        <v>111.65999999999998</v>
      </c>
      <c r="O27" s="409"/>
      <c r="P27" s="409"/>
      <c r="R27" s="409">
        <f>'4'!G22</f>
        <v>3.5999999999999996</v>
      </c>
      <c r="T27" s="409">
        <f>'4'!G24</f>
        <v>4.71</v>
      </c>
      <c r="U27" s="409">
        <f>'4'!G25</f>
        <v>41</v>
      </c>
      <c r="W27" s="409">
        <f>'4'!G27</f>
        <v>25.4</v>
      </c>
      <c r="X27" s="409">
        <f>'4'!G28</f>
        <v>0</v>
      </c>
      <c r="Y27" s="409">
        <f>'4'!G29</f>
        <v>11.490000000000002</v>
      </c>
      <c r="Z27" s="409">
        <f>'4'!G30</f>
        <v>0</v>
      </c>
      <c r="AA27" s="409">
        <f>'4'!G31</f>
        <v>10.799999999999999</v>
      </c>
      <c r="AB27" s="409"/>
      <c r="AC27" s="409">
        <f>'4'!G32</f>
        <v>0</v>
      </c>
      <c r="AD27" s="410" t="s">
        <v>460</v>
      </c>
      <c r="AE27" s="411">
        <f>SUM(C27:AC27)</f>
        <v>519.77149999999995</v>
      </c>
    </row>
    <row r="28" spans="1:46" ht="22.5" customHeight="1" x14ac:dyDescent="0.2">
      <c r="A28" s="403" t="s">
        <v>738</v>
      </c>
      <c r="B28" s="370" t="s">
        <v>263</v>
      </c>
      <c r="C28" s="374">
        <f t="shared" ref="C28:K28" si="9">IF($AE27=0,0,C27/$AE$27)</f>
        <v>5.771767016852598E-3</v>
      </c>
      <c r="D28" s="374">
        <f t="shared" si="9"/>
        <v>4.2730315148098726E-2</v>
      </c>
      <c r="E28" s="374">
        <f t="shared" si="9"/>
        <v>5.0156655376449089E-2</v>
      </c>
      <c r="F28" s="374">
        <f t="shared" si="9"/>
        <v>6.8530113713429847E-2</v>
      </c>
      <c r="G28" s="374">
        <f t="shared" si="9"/>
        <v>0.31329151367475905</v>
      </c>
      <c r="H28" s="374">
        <f t="shared" si="9"/>
        <v>5.8432407317446235E-2</v>
      </c>
      <c r="I28" s="409">
        <f t="shared" si="9"/>
        <v>0</v>
      </c>
      <c r="J28" s="409">
        <f t="shared" si="9"/>
        <v>0</v>
      </c>
      <c r="K28" s="409">
        <f t="shared" si="9"/>
        <v>0</v>
      </c>
      <c r="L28" s="374"/>
      <c r="M28" s="374">
        <f>IF($AE27=0,0,M27/$AE$27)</f>
        <v>5.9641592507476852E-2</v>
      </c>
      <c r="N28" s="374">
        <f>IF($AE27=0,0,N27/$AE$27)</f>
        <v>0.21482516836725368</v>
      </c>
      <c r="O28" s="374"/>
      <c r="P28" s="374"/>
      <c r="Q28" s="409">
        <f t="shared" ref="Q28:AA28" si="10">IF($AE27=0,0,Q27/$AE$27)</f>
        <v>0</v>
      </c>
      <c r="R28" s="374">
        <f t="shared" si="10"/>
        <v>6.9261204202231176E-3</v>
      </c>
      <c r="S28" s="409">
        <f t="shared" si="10"/>
        <v>0</v>
      </c>
      <c r="T28" s="374">
        <f t="shared" si="10"/>
        <v>9.061674216458579E-3</v>
      </c>
      <c r="U28" s="374">
        <f t="shared" si="10"/>
        <v>7.8880815896985507E-2</v>
      </c>
      <c r="V28" s="409">
        <f t="shared" si="10"/>
        <v>0</v>
      </c>
      <c r="W28" s="374">
        <f t="shared" si="10"/>
        <v>4.8867627409351994E-2</v>
      </c>
      <c r="X28" s="409">
        <f t="shared" si="10"/>
        <v>0</v>
      </c>
      <c r="Y28" s="374">
        <f t="shared" si="10"/>
        <v>2.2105867674545455E-2</v>
      </c>
      <c r="Z28" s="409">
        <f t="shared" si="10"/>
        <v>0</v>
      </c>
      <c r="AA28" s="374">
        <f t="shared" si="10"/>
        <v>2.0778361260669353E-2</v>
      </c>
      <c r="AB28" s="374"/>
      <c r="AC28" s="409">
        <f>IF($AE27=0,0,AC27/$AE$27)</f>
        <v>0</v>
      </c>
      <c r="AD28" s="412" t="s">
        <v>460</v>
      </c>
      <c r="AE28" s="374">
        <f>IF(AE27=0,0,1)</f>
        <v>1</v>
      </c>
      <c r="AF28" s="413"/>
    </row>
    <row r="29" spans="1:46" s="398" customFormat="1" ht="22.5" customHeight="1" x14ac:dyDescent="0.2">
      <c r="A29" s="403" t="s">
        <v>739</v>
      </c>
      <c r="B29" s="407" t="s">
        <v>264</v>
      </c>
      <c r="C29" s="386">
        <f t="shared" ref="C29:K29" si="11">C28*$AE$26</f>
        <v>37858.236735553655</v>
      </c>
      <c r="D29" s="386">
        <f t="shared" si="11"/>
        <v>280277.14596554881</v>
      </c>
      <c r="E29" s="386">
        <f t="shared" si="11"/>
        <v>328988.0772319613</v>
      </c>
      <c r="F29" s="386">
        <f t="shared" si="11"/>
        <v>449503.46417347371</v>
      </c>
      <c r="G29" s="386">
        <f t="shared" si="11"/>
        <v>2054945.0900058525</v>
      </c>
      <c r="H29" s="386">
        <f t="shared" si="11"/>
        <v>383270.47900462267</v>
      </c>
      <c r="I29" s="386">
        <f t="shared" si="11"/>
        <v>0</v>
      </c>
      <c r="J29" s="386">
        <f t="shared" si="11"/>
        <v>0</v>
      </c>
      <c r="K29" s="386">
        <f t="shared" si="11"/>
        <v>0</v>
      </c>
      <c r="L29" s="386"/>
      <c r="M29" s="386">
        <f>M28*$AE$26</f>
        <v>391201.77960072114</v>
      </c>
      <c r="N29" s="386">
        <f>N28*$AE$26</f>
        <v>1409083.5712973068</v>
      </c>
      <c r="O29" s="386"/>
      <c r="P29" s="386"/>
      <c r="Q29" s="386">
        <f t="shared" ref="Q29:AA29" si="12">Q28*$AE$26</f>
        <v>0</v>
      </c>
      <c r="R29" s="386">
        <f t="shared" si="12"/>
        <v>45429.884082664386</v>
      </c>
      <c r="S29" s="386">
        <f t="shared" si="12"/>
        <v>0</v>
      </c>
      <c r="T29" s="386">
        <f t="shared" si="12"/>
        <v>59437.431674819236</v>
      </c>
      <c r="U29" s="386">
        <f t="shared" si="12"/>
        <v>517395.90205256658</v>
      </c>
      <c r="V29" s="386">
        <f t="shared" si="12"/>
        <v>0</v>
      </c>
      <c r="W29" s="386">
        <f t="shared" si="12"/>
        <v>320533.07102768758</v>
      </c>
      <c r="X29" s="386">
        <f t="shared" si="12"/>
        <v>0</v>
      </c>
      <c r="Y29" s="386">
        <f t="shared" si="12"/>
        <v>144997.04669717053</v>
      </c>
      <c r="Z29" s="386">
        <f t="shared" si="12"/>
        <v>0</v>
      </c>
      <c r="AA29" s="386">
        <f t="shared" si="12"/>
        <v>136289.65224799316</v>
      </c>
      <c r="AB29" s="386"/>
      <c r="AC29" s="386">
        <f>AC28*$AE$26</f>
        <v>0</v>
      </c>
      <c r="AD29" s="414" t="s">
        <v>460</v>
      </c>
      <c r="AE29" s="380">
        <f>SUM(C29:AC29)</f>
        <v>6559210.8317979425</v>
      </c>
      <c r="AF29" s="397"/>
      <c r="AG29" s="388"/>
      <c r="AH29" s="388"/>
      <c r="AI29" s="397"/>
      <c r="AJ29" s="397"/>
    </row>
    <row r="30" spans="1:46" ht="22.5" customHeight="1" x14ac:dyDescent="0.2">
      <c r="A30" s="403" t="s">
        <v>740</v>
      </c>
      <c r="B30" s="377" t="s">
        <v>753</v>
      </c>
      <c r="C30" s="400">
        <f t="shared" ref="C30:K30" si="13">SUM(C21:C25,C29)</f>
        <v>453139.48879301158</v>
      </c>
      <c r="D30" s="400">
        <f t="shared" si="13"/>
        <v>3079995.0103609925</v>
      </c>
      <c r="E30" s="400">
        <f t="shared" si="13"/>
        <v>3103701.7335935687</v>
      </c>
      <c r="F30" s="400">
        <f t="shared" si="13"/>
        <v>4165419.0298385606</v>
      </c>
      <c r="G30" s="400">
        <f t="shared" si="13"/>
        <v>18546626.682579514</v>
      </c>
      <c r="H30" s="400">
        <f t="shared" si="13"/>
        <v>4260627.1052571191</v>
      </c>
      <c r="I30" s="400">
        <f t="shared" si="13"/>
        <v>0</v>
      </c>
      <c r="J30" s="400">
        <f t="shared" si="13"/>
        <v>0</v>
      </c>
      <c r="K30" s="400">
        <f t="shared" si="13"/>
        <v>0</v>
      </c>
      <c r="L30" s="400"/>
      <c r="M30" s="400">
        <f>SUM(M21:M25,M29)</f>
        <v>4112721.413377109</v>
      </c>
      <c r="N30" s="400">
        <f>SUM(N21:N25,N29)</f>
        <v>13184891.583872491</v>
      </c>
      <c r="O30" s="400"/>
      <c r="P30" s="400"/>
      <c r="Q30" s="400">
        <f t="shared" ref="Q30:AA30" si="14">SUM(Q21:Q25,Q29)</f>
        <v>0</v>
      </c>
      <c r="R30" s="400">
        <f t="shared" si="14"/>
        <v>591088.40489290026</v>
      </c>
      <c r="S30" s="400">
        <f t="shared" si="14"/>
        <v>670000</v>
      </c>
      <c r="T30" s="400">
        <f t="shared" si="14"/>
        <v>614494.95893080602</v>
      </c>
      <c r="U30" s="400">
        <f t="shared" si="14"/>
        <v>4994337.2280096617</v>
      </c>
      <c r="V30" s="400">
        <f t="shared" si="14"/>
        <v>0</v>
      </c>
      <c r="W30" s="400">
        <f t="shared" si="14"/>
        <v>3083961.399808601</v>
      </c>
      <c r="X30" s="400">
        <f t="shared" si="14"/>
        <v>0</v>
      </c>
      <c r="Y30" s="400">
        <f t="shared" si="14"/>
        <v>1547728.5586858783</v>
      </c>
      <c r="Z30" s="400">
        <f t="shared" si="14"/>
        <v>0</v>
      </c>
      <c r="AA30" s="400">
        <f t="shared" si="14"/>
        <v>1426964.4799997886</v>
      </c>
      <c r="AB30" s="400"/>
      <c r="AC30" s="400">
        <f>SUM(AC21:AC25,AC29)</f>
        <v>0</v>
      </c>
      <c r="AD30" s="414" t="s">
        <v>460</v>
      </c>
      <c r="AE30" s="380">
        <f>SUM(C30:AD30)</f>
        <v>63835697.077999994</v>
      </c>
    </row>
    <row r="31" spans="1:46" s="398" customFormat="1" ht="36" x14ac:dyDescent="0.2">
      <c r="A31" s="403" t="s">
        <v>741</v>
      </c>
      <c r="B31" s="415" t="s">
        <v>265</v>
      </c>
      <c r="C31" s="393" t="s">
        <v>460</v>
      </c>
      <c r="D31" s="386">
        <f>(-F31)</f>
        <v>0</v>
      </c>
      <c r="E31" s="393" t="s">
        <v>460</v>
      </c>
      <c r="F31" s="416">
        <v>0</v>
      </c>
      <c r="G31" s="393" t="s">
        <v>460</v>
      </c>
      <c r="H31" s="393" t="s">
        <v>460</v>
      </c>
      <c r="I31" s="393" t="s">
        <v>460</v>
      </c>
      <c r="J31" s="393" t="s">
        <v>460</v>
      </c>
      <c r="K31" s="393" t="s">
        <v>460</v>
      </c>
      <c r="L31" s="393"/>
      <c r="M31" s="393" t="s">
        <v>460</v>
      </c>
      <c r="N31" s="393" t="s">
        <v>460</v>
      </c>
      <c r="O31" s="393"/>
      <c r="P31" s="393"/>
      <c r="Q31" s="393" t="s">
        <v>460</v>
      </c>
      <c r="R31" s="393" t="s">
        <v>460</v>
      </c>
      <c r="S31" s="393" t="s">
        <v>460</v>
      </c>
      <c r="T31" s="393" t="s">
        <v>460</v>
      </c>
      <c r="U31" s="393" t="s">
        <v>460</v>
      </c>
      <c r="V31" s="393" t="s">
        <v>460</v>
      </c>
      <c r="W31" s="393" t="s">
        <v>460</v>
      </c>
      <c r="X31" s="393" t="s">
        <v>460</v>
      </c>
      <c r="Y31" s="393" t="s">
        <v>460</v>
      </c>
      <c r="Z31" s="393" t="s">
        <v>460</v>
      </c>
      <c r="AA31" s="393" t="s">
        <v>460</v>
      </c>
      <c r="AB31" s="393"/>
      <c r="AC31" s="393" t="s">
        <v>460</v>
      </c>
      <c r="AD31" s="414" t="s">
        <v>460</v>
      </c>
      <c r="AE31" s="380">
        <f>SUM(C31:AD31)</f>
        <v>0</v>
      </c>
      <c r="AG31" s="358"/>
      <c r="AH31" s="358"/>
    </row>
    <row r="32" spans="1:46" ht="22.5" customHeight="1" x14ac:dyDescent="0.2">
      <c r="A32" s="403" t="s">
        <v>742</v>
      </c>
      <c r="B32" s="377" t="s">
        <v>266</v>
      </c>
      <c r="C32" s="386">
        <f>C30</f>
        <v>453139.48879301158</v>
      </c>
      <c r="D32" s="386">
        <f>D30+D31</f>
        <v>3079995.0103609925</v>
      </c>
      <c r="E32" s="386">
        <f>E30</f>
        <v>3103701.7335935687</v>
      </c>
      <c r="F32" s="386">
        <f>F30+F31</f>
        <v>4165419.0298385606</v>
      </c>
      <c r="G32" s="386">
        <f>G30</f>
        <v>18546626.682579514</v>
      </c>
      <c r="H32" s="386">
        <f>H30</f>
        <v>4260627.1052571191</v>
      </c>
      <c r="I32" s="386">
        <f>I30</f>
        <v>0</v>
      </c>
      <c r="J32" s="386">
        <f>J30</f>
        <v>0</v>
      </c>
      <c r="K32" s="386">
        <f>K30</f>
        <v>0</v>
      </c>
      <c r="L32" s="386"/>
      <c r="M32" s="386">
        <f t="shared" ref="M32:AC32" si="15">M30</f>
        <v>4112721.413377109</v>
      </c>
      <c r="N32" s="386">
        <f t="shared" si="15"/>
        <v>13184891.583872491</v>
      </c>
      <c r="O32" s="386"/>
      <c r="P32" s="386"/>
      <c r="Q32" s="386">
        <f t="shared" si="15"/>
        <v>0</v>
      </c>
      <c r="R32" s="386">
        <f t="shared" si="15"/>
        <v>591088.40489290026</v>
      </c>
      <c r="S32" s="386">
        <f t="shared" si="15"/>
        <v>670000</v>
      </c>
      <c r="T32" s="386">
        <f t="shared" si="15"/>
        <v>614494.95893080602</v>
      </c>
      <c r="U32" s="386">
        <f t="shared" si="15"/>
        <v>4994337.2280096617</v>
      </c>
      <c r="V32" s="386">
        <f t="shared" si="15"/>
        <v>0</v>
      </c>
      <c r="W32" s="386">
        <f t="shared" si="15"/>
        <v>3083961.399808601</v>
      </c>
      <c r="X32" s="386">
        <f t="shared" si="15"/>
        <v>0</v>
      </c>
      <c r="Y32" s="386">
        <f t="shared" si="15"/>
        <v>1547728.5586858783</v>
      </c>
      <c r="Z32" s="386">
        <f t="shared" si="15"/>
        <v>0</v>
      </c>
      <c r="AA32" s="386">
        <f t="shared" si="15"/>
        <v>1426964.4799997886</v>
      </c>
      <c r="AB32" s="386"/>
      <c r="AC32" s="386">
        <f t="shared" si="15"/>
        <v>0</v>
      </c>
      <c r="AD32" s="395" t="s">
        <v>460</v>
      </c>
      <c r="AE32" s="380">
        <f>SUM(C32:AD32)</f>
        <v>63835697.077999994</v>
      </c>
    </row>
    <row r="33" spans="1:31" ht="11.25" customHeight="1" x14ac:dyDescent="0.2">
      <c r="A33" s="403" t="s">
        <v>743</v>
      </c>
      <c r="B33" s="1365" t="s">
        <v>272</v>
      </c>
      <c r="C33" s="417" t="s">
        <v>267</v>
      </c>
      <c r="D33" s="418" t="s">
        <v>268</v>
      </c>
      <c r="E33" s="417" t="s">
        <v>269</v>
      </c>
      <c r="F33" s="418" t="s">
        <v>268</v>
      </c>
      <c r="G33" s="419" t="s">
        <v>268</v>
      </c>
      <c r="H33" s="418" t="s">
        <v>268</v>
      </c>
      <c r="I33" s="419" t="s">
        <v>268</v>
      </c>
      <c r="J33" s="1363" t="s">
        <v>460</v>
      </c>
      <c r="K33" s="419" t="s">
        <v>268</v>
      </c>
      <c r="L33" s="1363" t="s">
        <v>460</v>
      </c>
      <c r="M33" s="418" t="s">
        <v>269</v>
      </c>
      <c r="N33" s="419" t="s">
        <v>268</v>
      </c>
      <c r="O33" s="1363" t="s">
        <v>460</v>
      </c>
      <c r="P33" s="1363" t="s">
        <v>460</v>
      </c>
      <c r="Q33" s="418" t="s">
        <v>268</v>
      </c>
      <c r="R33" s="419" t="s">
        <v>268</v>
      </c>
      <c r="S33" s="418" t="s">
        <v>268</v>
      </c>
      <c r="T33" s="419" t="s">
        <v>268</v>
      </c>
      <c r="U33" s="418" t="s">
        <v>268</v>
      </c>
      <c r="V33" s="419" t="s">
        <v>268</v>
      </c>
      <c r="W33" s="418" t="s">
        <v>268</v>
      </c>
      <c r="X33" s="419" t="s">
        <v>268</v>
      </c>
      <c r="Y33" s="418" t="s">
        <v>268</v>
      </c>
      <c r="Z33" s="418" t="s">
        <v>268</v>
      </c>
      <c r="AA33" s="418" t="s">
        <v>270</v>
      </c>
      <c r="AB33" s="1363" t="s">
        <v>460</v>
      </c>
      <c r="AC33" s="418" t="s">
        <v>268</v>
      </c>
      <c r="AD33" s="1363" t="s">
        <v>460</v>
      </c>
      <c r="AE33" s="1363" t="s">
        <v>460</v>
      </c>
    </row>
    <row r="34" spans="1:31" ht="11.25" customHeight="1" x14ac:dyDescent="0.2">
      <c r="A34" s="390"/>
      <c r="B34" s="1366"/>
      <c r="C34" s="420" t="s">
        <v>571</v>
      </c>
      <c r="D34" s="421" t="s">
        <v>777</v>
      </c>
      <c r="E34" s="422" t="s">
        <v>572</v>
      </c>
      <c r="F34" s="421" t="s">
        <v>778</v>
      </c>
      <c r="G34" s="422" t="s">
        <v>573</v>
      </c>
      <c r="H34" s="421" t="s">
        <v>574</v>
      </c>
      <c r="I34" s="422" t="s">
        <v>779</v>
      </c>
      <c r="J34" s="1364"/>
      <c r="K34" s="422" t="s">
        <v>575</v>
      </c>
      <c r="L34" s="1364"/>
      <c r="M34" s="421" t="s">
        <v>576</v>
      </c>
      <c r="N34" s="422" t="s">
        <v>1005</v>
      </c>
      <c r="O34" s="1364"/>
      <c r="P34" s="1364"/>
      <c r="Q34" s="421" t="s">
        <v>578</v>
      </c>
      <c r="R34" s="422" t="s">
        <v>1193</v>
      </c>
      <c r="S34" s="421" t="s">
        <v>273</v>
      </c>
      <c r="T34" s="422" t="s">
        <v>580</v>
      </c>
      <c r="U34" s="421" t="s">
        <v>579</v>
      </c>
      <c r="V34" s="422" t="s">
        <v>582</v>
      </c>
      <c r="W34" s="421" t="s">
        <v>581</v>
      </c>
      <c r="X34" s="422" t="s">
        <v>780</v>
      </c>
      <c r="Y34" s="421" t="s">
        <v>577</v>
      </c>
      <c r="Z34" s="421" t="s">
        <v>776</v>
      </c>
      <c r="AA34" s="421" t="s">
        <v>572</v>
      </c>
      <c r="AB34" s="1364"/>
      <c r="AC34" s="421" t="s">
        <v>274</v>
      </c>
      <c r="AD34" s="1364"/>
      <c r="AE34" s="1364"/>
    </row>
  </sheetData>
  <mergeCells count="12">
    <mergeCell ref="B33:B34"/>
    <mergeCell ref="T2:AC2"/>
    <mergeCell ref="T3:AC3"/>
    <mergeCell ref="C2:Q2"/>
    <mergeCell ref="C3:Q3"/>
    <mergeCell ref="AB33:AB34"/>
    <mergeCell ref="AE33:AE34"/>
    <mergeCell ref="J33:J34"/>
    <mergeCell ref="L33:L34"/>
    <mergeCell ref="O33:O34"/>
    <mergeCell ref="P33:P34"/>
    <mergeCell ref="AD33:AD34"/>
  </mergeCells>
  <phoneticPr fontId="0" type="noConversion"/>
  <pageMargins left="0.5" right="0.5" top="0.75" bottom="0.5" header="0.85" footer="0.5"/>
  <pageSetup scale="68" fitToWidth="2" fitToHeight="2" orientation="landscape" blackAndWhite="1" r:id="rId1"/>
  <headerFooter alignWithMargins="0">
    <oddHeader>&amp;RRev. 11/2013</oddHeader>
  </headerFooter>
  <colBreaks count="1" manualBreakCount="1">
    <brk id="19" max="34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54" r:id="rId4" name="Button 282">
              <controlPr defaultSize="0" print="0" autoFill="0" autoPict="0" macro="[0]!Go_To_Previous_Sheet">
                <anchor moveWithCells="1" sizeWithCells="1">
                  <from>
                    <xdr:col>3</xdr:col>
                    <xdr:colOff>95250</xdr:colOff>
                    <xdr:row>1</xdr:row>
                    <xdr:rowOff>0</xdr:rowOff>
                  </from>
                  <to>
                    <xdr:col>3</xdr:col>
                    <xdr:colOff>647700</xdr:colOff>
                    <xdr:row>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5" name="Button 285">
              <controlPr defaultSize="0" print="0" autoFill="0" autoPict="0" macro="[0]!Go_To_Next_Sheet">
                <anchor moveWithCells="1" sizeWithCells="1">
                  <from>
                    <xdr:col>3</xdr:col>
                    <xdr:colOff>95250</xdr:colOff>
                    <xdr:row>0</xdr:row>
                    <xdr:rowOff>0</xdr:rowOff>
                  </from>
                  <to>
                    <xdr:col>3</xdr:col>
                    <xdr:colOff>638175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6" name="Button 286">
              <controlPr defaultSize="0" print="0" autoFill="0" autoPict="0" macro="[0]!Go_To_Previous_Sheet">
                <anchor moveWithCells="1" sizeWithCells="1">
                  <from>
                    <xdr:col>11</xdr:col>
                    <xdr:colOff>504825</xdr:colOff>
                    <xdr:row>1</xdr:row>
                    <xdr:rowOff>0</xdr:rowOff>
                  </from>
                  <to>
                    <xdr:col>12</xdr:col>
                    <xdr:colOff>676275</xdr:colOff>
                    <xdr:row>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7" name="Button 287">
              <controlPr defaultSize="0" print="0" autoFill="0" autoPict="0" macro="[0]!Go_To_Next_Sheet">
                <anchor moveWithCells="1" sizeWithCells="1">
                  <from>
                    <xdr:col>11</xdr:col>
                    <xdr:colOff>495300</xdr:colOff>
                    <xdr:row>0</xdr:row>
                    <xdr:rowOff>0</xdr:rowOff>
                  </from>
                  <to>
                    <xdr:col>12</xdr:col>
                    <xdr:colOff>666750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8" name="Button 289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1</xdr:col>
                    <xdr:colOff>400050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9" name="Button 291">
              <controlPr defaultSize="0" print="0" autoFill="0" autoPict="0" macro="[0]!Print_2A_Anal_Training_Services">
                <anchor moveWithCells="1" sizeWithCells="1">
                  <from>
                    <xdr:col>0</xdr:col>
                    <xdr:colOff>9525</xdr:colOff>
                    <xdr:row>1</xdr:row>
                    <xdr:rowOff>28575</xdr:rowOff>
                  </from>
                  <to>
                    <xdr:col>1</xdr:col>
                    <xdr:colOff>400050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10" name="Button 292">
              <controlPr defaultSize="0" print="0" autoFill="0" autoPict="0" macro="[0]!Go_To_Next_Sheet">
                <anchor moveWithCells="1" sizeWithCells="1">
                  <from>
                    <xdr:col>11</xdr:col>
                    <xdr:colOff>152400</xdr:colOff>
                    <xdr:row>0</xdr:row>
                    <xdr:rowOff>0</xdr:rowOff>
                  </from>
                  <to>
                    <xdr:col>12</xdr:col>
                    <xdr:colOff>0</xdr:colOff>
                    <xdr:row>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1111111"/>
  <dimension ref="A1:I99"/>
  <sheetViews>
    <sheetView showGridLines="0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18"/>
      <c r="H1" s="33" t="s">
        <v>839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838</v>
      </c>
      <c r="C3" s="1359"/>
      <c r="D3" s="1359"/>
      <c r="E3" s="1359"/>
      <c r="F3" s="1359"/>
      <c r="H3" s="6"/>
    </row>
    <row r="4" spans="1:9" x14ac:dyDescent="0.2">
      <c r="A4"/>
      <c r="B4"/>
      <c r="C4"/>
      <c r="D4"/>
      <c r="E4"/>
      <c r="F4"/>
      <c r="G4" s="6"/>
      <c r="H4" s="6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84"/>
      <c r="B9" s="85"/>
      <c r="C9" s="85"/>
      <c r="D9" s="85"/>
      <c r="E9" s="85"/>
      <c r="F9" s="85"/>
      <c r="G9" s="85"/>
      <c r="H9" s="85"/>
      <c r="I9" s="19"/>
    </row>
    <row r="10" spans="1:9" x14ac:dyDescent="0.2">
      <c r="A10" s="66"/>
      <c r="B10" s="67"/>
      <c r="C10" s="67"/>
      <c r="D10" s="67"/>
      <c r="E10" s="68"/>
      <c r="F10" s="68"/>
      <c r="G10" s="67"/>
      <c r="H10" s="89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89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89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89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89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89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89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89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89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89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89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89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89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89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89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89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89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89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89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89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89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89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89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89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89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89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89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89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89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89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89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89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89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89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89"/>
      <c r="I44" s="6"/>
    </row>
    <row r="45" spans="1:9" x14ac:dyDescent="0.2">
      <c r="A45" s="69" t="s">
        <v>456</v>
      </c>
      <c r="B45" s="67"/>
      <c r="C45" s="67"/>
      <c r="D45" s="67"/>
      <c r="E45" s="68"/>
      <c r="F45" s="68"/>
      <c r="G45" s="70" t="s">
        <v>456</v>
      </c>
      <c r="H45" s="89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0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0</v>
      </c>
      <c r="F48" s="18"/>
      <c r="G48" s="17" t="s">
        <v>682</v>
      </c>
      <c r="H48" s="86">
        <f>SUM(H9:H46)</f>
        <v>0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 s="6"/>
      <c r="G51" s="6"/>
      <c r="H51" s="6"/>
    </row>
    <row r="52" spans="1:8" x14ac:dyDescent="0.2">
      <c r="A52"/>
      <c r="B52"/>
      <c r="C52"/>
      <c r="D52"/>
      <c r="E52"/>
      <c r="F52" s="6"/>
      <c r="G52" s="6"/>
      <c r="H52" s="6"/>
    </row>
    <row r="53" spans="1:8" x14ac:dyDescent="0.2">
      <c r="A53"/>
      <c r="B53"/>
      <c r="C53"/>
      <c r="D53"/>
      <c r="E53"/>
      <c r="F53" s="6"/>
      <c r="G53" s="6"/>
      <c r="H53" s="6"/>
    </row>
    <row r="54" spans="1:8" x14ac:dyDescent="0.2">
      <c r="A54"/>
      <c r="B54"/>
      <c r="C54"/>
      <c r="D54"/>
      <c r="E54"/>
      <c r="F54" s="6"/>
      <c r="G54" s="6"/>
      <c r="H54" s="6"/>
    </row>
    <row r="55" spans="1:8" x14ac:dyDescent="0.2">
      <c r="A55"/>
      <c r="B55"/>
      <c r="C55"/>
      <c r="D55"/>
      <c r="E55"/>
      <c r="F55" s="6"/>
      <c r="G55" s="6"/>
      <c r="H55" s="6"/>
    </row>
    <row r="56" spans="1:8" x14ac:dyDescent="0.2">
      <c r="A56"/>
      <c r="B56"/>
      <c r="C56"/>
      <c r="D56"/>
      <c r="E56"/>
      <c r="F56" s="6"/>
      <c r="G56" s="6"/>
      <c r="H56" s="6"/>
    </row>
    <row r="57" spans="1:8" x14ac:dyDescent="0.2">
      <c r="A57"/>
      <c r="B57"/>
      <c r="C57"/>
      <c r="D57"/>
      <c r="E57"/>
      <c r="F57" s="6"/>
      <c r="G57" s="6"/>
      <c r="H57" s="6"/>
    </row>
    <row r="58" spans="1:8" x14ac:dyDescent="0.2">
      <c r="A58"/>
      <c r="B58"/>
      <c r="C58"/>
      <c r="D58"/>
      <c r="E58"/>
      <c r="F58" s="6"/>
      <c r="G58" s="6"/>
      <c r="H58" s="6"/>
    </row>
    <row r="59" spans="1:8" x14ac:dyDescent="0.2">
      <c r="A59"/>
      <c r="B59"/>
      <c r="C59"/>
      <c r="D59"/>
      <c r="E59"/>
      <c r="F59" s="6"/>
      <c r="G59" s="6"/>
      <c r="H59" s="6"/>
    </row>
    <row r="60" spans="1:8" x14ac:dyDescent="0.2">
      <c r="A60"/>
      <c r="B60"/>
      <c r="C60"/>
      <c r="D60"/>
      <c r="E60"/>
      <c r="F60" s="6"/>
      <c r="G60" s="6"/>
      <c r="H60" s="6"/>
    </row>
    <row r="61" spans="1:8" x14ac:dyDescent="0.2">
      <c r="A61"/>
      <c r="B61"/>
      <c r="C61"/>
      <c r="D61"/>
      <c r="E61"/>
      <c r="F61" s="6"/>
      <c r="G61" s="6"/>
      <c r="H61" s="6"/>
    </row>
    <row r="62" spans="1:8" x14ac:dyDescent="0.2">
      <c r="A62"/>
      <c r="B62"/>
      <c r="C62"/>
      <c r="D62"/>
      <c r="E62"/>
      <c r="F62" s="6"/>
      <c r="G62" s="6"/>
      <c r="H62" s="6"/>
    </row>
    <row r="63" spans="1:8" x14ac:dyDescent="0.2">
      <c r="A63"/>
      <c r="B63"/>
      <c r="C63"/>
      <c r="D63"/>
      <c r="E63"/>
      <c r="F63" s="6"/>
      <c r="G63" s="6"/>
      <c r="H63" s="6"/>
    </row>
    <row r="64" spans="1:8" x14ac:dyDescent="0.2">
      <c r="A64"/>
      <c r="B64"/>
      <c r="C64"/>
      <c r="D64"/>
      <c r="E64"/>
      <c r="F64" s="6"/>
      <c r="G64" s="6"/>
      <c r="H64" s="6"/>
    </row>
    <row r="65" spans="1:8" x14ac:dyDescent="0.2">
      <c r="A65"/>
      <c r="B65"/>
      <c r="C65"/>
      <c r="D65"/>
      <c r="E65"/>
      <c r="F65" s="6"/>
      <c r="G65" s="6"/>
      <c r="H65" s="6"/>
    </row>
    <row r="66" spans="1:8" x14ac:dyDescent="0.2">
      <c r="A66"/>
      <c r="B66"/>
      <c r="C66"/>
      <c r="D66"/>
      <c r="E66"/>
      <c r="F66" s="6"/>
      <c r="G66" s="6"/>
      <c r="H66" s="6"/>
    </row>
    <row r="67" spans="1:8" x14ac:dyDescent="0.2">
      <c r="A67"/>
      <c r="B67"/>
      <c r="C67"/>
      <c r="D67"/>
      <c r="E67"/>
      <c r="F67" s="6"/>
      <c r="G67" s="6"/>
      <c r="H67" s="6"/>
    </row>
    <row r="68" spans="1:8" x14ac:dyDescent="0.2">
      <c r="A68"/>
      <c r="B68"/>
      <c r="C68"/>
      <c r="D68"/>
      <c r="E68"/>
      <c r="F68" s="6"/>
      <c r="G68" s="6"/>
      <c r="H68" s="6"/>
    </row>
    <row r="69" spans="1:8" x14ac:dyDescent="0.2">
      <c r="A69" s="6"/>
      <c r="B69" s="6"/>
      <c r="C69" s="6"/>
      <c r="D69" s="6"/>
      <c r="E69" s="6"/>
      <c r="F69" s="6"/>
      <c r="G69" s="6"/>
      <c r="H69" s="6"/>
    </row>
    <row r="70" spans="1:8" x14ac:dyDescent="0.2">
      <c r="A70" s="6"/>
      <c r="B70" s="6"/>
      <c r="C70" s="6"/>
      <c r="D70" s="6"/>
      <c r="E70" s="6"/>
      <c r="F70" s="6"/>
      <c r="G70" s="6"/>
      <c r="H70" s="6"/>
    </row>
    <row r="71" spans="1:8" x14ac:dyDescent="0.2">
      <c r="A71" s="6"/>
      <c r="B71" s="6"/>
      <c r="C71" s="6"/>
      <c r="D71" s="6"/>
      <c r="E71" s="6"/>
      <c r="F71" s="6"/>
      <c r="G71" s="6"/>
      <c r="H71" s="6"/>
    </row>
    <row r="72" spans="1:8" x14ac:dyDescent="0.2">
      <c r="A72" s="6"/>
      <c r="B72" s="6"/>
      <c r="C72" s="6"/>
      <c r="D72" s="6"/>
      <c r="E72" s="6"/>
      <c r="F72" s="6"/>
      <c r="G72" s="6"/>
      <c r="H72" s="6"/>
    </row>
    <row r="73" spans="1:8" x14ac:dyDescent="0.2">
      <c r="A73" s="6"/>
      <c r="B73" s="6"/>
      <c r="C73" s="6"/>
      <c r="D73" s="6"/>
      <c r="E73" s="6"/>
      <c r="F73" s="6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2"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30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0</xdr:col>
                    <xdr:colOff>1085850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5" name="Button 3">
              <controlPr defaultSize="0" print="0" autoFill="0" autoPict="0" macro="[0]!Print_Sheet4A_PAC">
                <anchor moveWithCells="1" sizeWithCells="1">
                  <from>
                    <xdr:col>0</xdr:col>
                    <xdr:colOff>0</xdr:colOff>
                    <xdr:row>1</xdr:row>
                    <xdr:rowOff>85725</xdr:rowOff>
                  </from>
                  <to>
                    <xdr:col>0</xdr:col>
                    <xdr:colOff>1085850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2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352425</xdr:colOff>
                    <xdr:row>0</xdr:row>
                    <xdr:rowOff>0</xdr:rowOff>
                  </from>
                  <to>
                    <xdr:col>8</xdr:col>
                    <xdr:colOff>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352425</xdr:colOff>
                    <xdr:row>1</xdr:row>
                    <xdr:rowOff>104775</xdr:rowOff>
                  </from>
                  <to>
                    <xdr:col>8</xdr:col>
                    <xdr:colOff>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>
    <pageSetUpPr fitToPage="1"/>
  </sheetPr>
  <dimension ref="A1:F445"/>
  <sheetViews>
    <sheetView showGridLines="0" workbookViewId="0">
      <selection activeCell="A7" sqref="A7:E7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840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838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329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0" r:id="rId5" name="Button 2">
              <controlPr defaultSize="0" print="0" autoFill="0" autoPict="0" macro="[0]!Print_Sheet4A1_PAC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1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76200</xdr:colOff>
                    <xdr:row>0</xdr:row>
                    <xdr:rowOff>9525</xdr:rowOff>
                  </from>
                  <to>
                    <xdr:col>5</xdr:col>
                    <xdr:colOff>95250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9332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76200</xdr:colOff>
                    <xdr:row>1</xdr:row>
                    <xdr:rowOff>123825</xdr:rowOff>
                  </from>
                  <to>
                    <xdr:col>5</xdr:col>
                    <xdr:colOff>95250</xdr:colOff>
                    <xdr:row>3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1111111111111111111"/>
  <dimension ref="A1:I99"/>
  <sheetViews>
    <sheetView showGridLines="0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33"/>
      <c r="H1" s="33" t="s">
        <v>623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834</v>
      </c>
      <c r="C3" s="1359"/>
      <c r="D3" s="1359"/>
      <c r="E3" s="1359"/>
      <c r="F3" s="1359"/>
      <c r="H3" s="6"/>
    </row>
    <row r="4" spans="1:9" x14ac:dyDescent="0.2">
      <c r="B4" s="102"/>
      <c r="C4" s="102"/>
      <c r="D4" s="102"/>
      <c r="E4" s="102"/>
      <c r="F4" s="102"/>
      <c r="G4" s="102"/>
      <c r="H4" s="102"/>
      <c r="I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84"/>
      <c r="B9" s="85"/>
      <c r="C9" s="85"/>
      <c r="D9" s="85"/>
      <c r="E9" s="94"/>
      <c r="F9" s="85"/>
      <c r="G9" s="85"/>
      <c r="H9" s="95"/>
      <c r="I9" s="19"/>
    </row>
    <row r="10" spans="1:9" x14ac:dyDescent="0.2">
      <c r="A10" s="66"/>
      <c r="B10" s="67"/>
      <c r="C10" s="67"/>
      <c r="D10" s="67"/>
      <c r="E10" s="68"/>
      <c r="F10" s="68"/>
      <c r="G10" s="67"/>
      <c r="H10" s="96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96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96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96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96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96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96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96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96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96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96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96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96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96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96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96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96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96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96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96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96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96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96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96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96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96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96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96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96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96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96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96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96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96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96"/>
      <c r="I44" s="6"/>
    </row>
    <row r="45" spans="1:9" x14ac:dyDescent="0.2">
      <c r="A45" s="69" t="s">
        <v>456</v>
      </c>
      <c r="B45" s="67"/>
      <c r="C45" s="67"/>
      <c r="D45" s="67"/>
      <c r="E45" s="68"/>
      <c r="F45" s="68"/>
      <c r="G45" s="70" t="s">
        <v>456</v>
      </c>
      <c r="H45" s="96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7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0</v>
      </c>
      <c r="F48" s="18"/>
      <c r="G48" s="17" t="s">
        <v>682</v>
      </c>
      <c r="H48" s="86">
        <f>SUM(H9:H46)</f>
        <v>0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 s="6"/>
      <c r="G51" s="6"/>
      <c r="H51" s="6"/>
    </row>
    <row r="52" spans="1:8" x14ac:dyDescent="0.2">
      <c r="A52"/>
      <c r="B52"/>
      <c r="C52"/>
      <c r="D52"/>
      <c r="E52"/>
      <c r="F52" s="6"/>
      <c r="G52" s="6"/>
      <c r="H52" s="6"/>
    </row>
    <row r="53" spans="1:8" x14ac:dyDescent="0.2">
      <c r="A53"/>
      <c r="B53"/>
      <c r="C53"/>
      <c r="D53"/>
      <c r="E53"/>
      <c r="F53" s="6"/>
      <c r="G53" s="6"/>
      <c r="H53" s="6"/>
    </row>
    <row r="54" spans="1:8" x14ac:dyDescent="0.2">
      <c r="A54"/>
      <c r="B54"/>
      <c r="C54"/>
      <c r="D54"/>
      <c r="E54"/>
      <c r="F54" s="6"/>
      <c r="G54" s="6"/>
      <c r="H54" s="6"/>
    </row>
    <row r="55" spans="1:8" x14ac:dyDescent="0.2">
      <c r="A55"/>
      <c r="B55"/>
      <c r="C55"/>
      <c r="D55"/>
      <c r="E55"/>
      <c r="F55" s="6"/>
      <c r="G55" s="6"/>
      <c r="H55" s="6"/>
    </row>
    <row r="56" spans="1:8" x14ac:dyDescent="0.2">
      <c r="A56"/>
      <c r="B56"/>
      <c r="C56"/>
      <c r="D56"/>
      <c r="E56"/>
      <c r="F56" s="6"/>
      <c r="G56" s="6"/>
      <c r="H56" s="6"/>
    </row>
    <row r="57" spans="1:8" x14ac:dyDescent="0.2">
      <c r="A57"/>
      <c r="B57"/>
      <c r="C57"/>
      <c r="D57"/>
      <c r="E57"/>
      <c r="F57" s="6"/>
      <c r="G57" s="6"/>
      <c r="H57" s="6"/>
    </row>
    <row r="58" spans="1:8" x14ac:dyDescent="0.2">
      <c r="A58"/>
      <c r="B58"/>
      <c r="C58"/>
      <c r="D58"/>
      <c r="E58"/>
      <c r="F58" s="6"/>
      <c r="G58" s="6"/>
      <c r="H58" s="6"/>
    </row>
    <row r="59" spans="1:8" x14ac:dyDescent="0.2">
      <c r="A59"/>
      <c r="B59"/>
      <c r="C59"/>
      <c r="D59"/>
      <c r="E59"/>
      <c r="F59" s="6"/>
      <c r="G59" s="6"/>
      <c r="H59" s="6"/>
    </row>
    <row r="60" spans="1:8" x14ac:dyDescent="0.2">
      <c r="A60"/>
      <c r="B60"/>
      <c r="C60"/>
      <c r="D60"/>
      <c r="E60"/>
      <c r="F60" s="6"/>
      <c r="G60" s="6"/>
      <c r="H60" s="6"/>
    </row>
    <row r="61" spans="1:8" x14ac:dyDescent="0.2">
      <c r="A61"/>
      <c r="B61"/>
      <c r="C61"/>
      <c r="D61"/>
      <c r="E61"/>
      <c r="F61" s="6"/>
      <c r="G61" s="6"/>
      <c r="H61" s="6"/>
    </row>
    <row r="62" spans="1:8" x14ac:dyDescent="0.2">
      <c r="A62"/>
      <c r="B62"/>
      <c r="C62"/>
      <c r="D62"/>
      <c r="E62"/>
      <c r="F62" s="6"/>
      <c r="G62" s="6"/>
      <c r="H62" s="6"/>
    </row>
    <row r="63" spans="1:8" x14ac:dyDescent="0.2">
      <c r="A63"/>
      <c r="B63"/>
      <c r="C63"/>
      <c r="D63"/>
      <c r="E63"/>
      <c r="F63" s="6"/>
      <c r="G63" s="6"/>
      <c r="H63" s="6"/>
    </row>
    <row r="64" spans="1:8" x14ac:dyDescent="0.2">
      <c r="A64"/>
      <c r="B64"/>
      <c r="C64"/>
      <c r="D64"/>
      <c r="E64"/>
      <c r="F64" s="6"/>
      <c r="G64" s="6"/>
      <c r="H64" s="6"/>
    </row>
    <row r="65" spans="1:8" x14ac:dyDescent="0.2">
      <c r="A65"/>
      <c r="B65"/>
      <c r="C65"/>
      <c r="D65"/>
      <c r="E65"/>
      <c r="F65" s="6"/>
      <c r="G65" s="6"/>
      <c r="H65" s="6"/>
    </row>
    <row r="66" spans="1:8" x14ac:dyDescent="0.2">
      <c r="A66"/>
      <c r="B66"/>
      <c r="C66"/>
      <c r="D66"/>
      <c r="E66"/>
      <c r="F66" s="6"/>
      <c r="G66" s="6"/>
      <c r="H66" s="6"/>
    </row>
    <row r="67" spans="1:8" x14ac:dyDescent="0.2">
      <c r="A67"/>
      <c r="B67"/>
      <c r="C67"/>
      <c r="D67"/>
      <c r="E67"/>
      <c r="F67" s="6"/>
      <c r="G67" s="6"/>
      <c r="H67" s="6"/>
    </row>
    <row r="68" spans="1:8" x14ac:dyDescent="0.2">
      <c r="A68"/>
      <c r="B68"/>
      <c r="C68"/>
      <c r="D68"/>
      <c r="E68"/>
      <c r="F68" s="6"/>
      <c r="G68" s="6"/>
      <c r="H68" s="6"/>
    </row>
    <row r="69" spans="1:8" x14ac:dyDescent="0.2">
      <c r="A69"/>
      <c r="B69"/>
      <c r="C69"/>
      <c r="D69"/>
      <c r="E69"/>
      <c r="F69" s="6"/>
      <c r="G69" s="6"/>
      <c r="H69" s="6"/>
    </row>
    <row r="70" spans="1:8" x14ac:dyDescent="0.2">
      <c r="A70"/>
      <c r="B70"/>
      <c r="C70"/>
      <c r="D70"/>
      <c r="E70"/>
      <c r="F70" s="6"/>
      <c r="G70" s="6"/>
      <c r="H70" s="6"/>
    </row>
    <row r="71" spans="1:8" x14ac:dyDescent="0.2">
      <c r="A71"/>
      <c r="B71"/>
      <c r="C71"/>
      <c r="D71"/>
      <c r="E71"/>
      <c r="F71" s="6"/>
      <c r="G71" s="6"/>
      <c r="H71" s="6"/>
    </row>
    <row r="72" spans="1:8" x14ac:dyDescent="0.2">
      <c r="A72" s="6"/>
      <c r="B72" s="6"/>
      <c r="C72" s="6"/>
      <c r="D72" s="6"/>
      <c r="E72" s="6"/>
      <c r="F72" s="6"/>
      <c r="G72" s="6"/>
      <c r="H72" s="6"/>
    </row>
    <row r="73" spans="1:8" x14ac:dyDescent="0.2">
      <c r="A73" s="6"/>
      <c r="B73" s="6"/>
      <c r="C73" s="6"/>
      <c r="D73" s="6"/>
      <c r="E73" s="6"/>
      <c r="F73" s="6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2"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8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9525</xdr:rowOff>
                  </from>
                  <to>
                    <xdr:col>0</xdr:col>
                    <xdr:colOff>1085850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9" r:id="rId5" name="Button 3">
              <controlPr defaultSize="0" print="0" autoFill="0" autoPict="0" macro="[0]!Print_Sheet4A_ADM">
                <anchor moveWithCells="1" sizeWithCells="1">
                  <from>
                    <xdr:col>0</xdr:col>
                    <xdr:colOff>9525</xdr:colOff>
                    <xdr:row>1</xdr:row>
                    <xdr:rowOff>104775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0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352425</xdr:colOff>
                    <xdr:row>0</xdr:row>
                    <xdr:rowOff>0</xdr:rowOff>
                  </from>
                  <to>
                    <xdr:col>8</xdr:col>
                    <xdr:colOff>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1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352425</xdr:colOff>
                    <xdr:row>1</xdr:row>
                    <xdr:rowOff>104775</xdr:rowOff>
                  </from>
                  <to>
                    <xdr:col>8</xdr:col>
                    <xdr:colOff>0</xdr:colOff>
                    <xdr:row>2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>
    <pageSetUpPr fitToPage="1"/>
  </sheetPr>
  <dimension ref="A1:F445"/>
  <sheetViews>
    <sheetView showGridLines="0" workbookViewId="0">
      <selection activeCell="A6" sqref="A6:E6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833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834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257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8" r:id="rId5" name="Button 2">
              <controlPr defaultSize="0" print="0" autoFill="0" autoPict="0" macro="[0]!Print_Sheet4A1_ADM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59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142875</xdr:colOff>
                    <xdr:row>0</xdr:row>
                    <xdr:rowOff>9525</xdr:rowOff>
                  </from>
                  <to>
                    <xdr:col>5</xdr:col>
                    <xdr:colOff>171450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60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142875</xdr:colOff>
                    <xdr:row>1</xdr:row>
                    <xdr:rowOff>95250</xdr:rowOff>
                  </from>
                  <to>
                    <xdr:col>5</xdr:col>
                    <xdr:colOff>171450</xdr:colOff>
                    <xdr:row>3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111111111111111111"/>
  <dimension ref="A1:I99"/>
  <sheetViews>
    <sheetView showGridLines="0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33"/>
      <c r="H1" s="33" t="s">
        <v>786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424</v>
      </c>
      <c r="C3" s="1359"/>
      <c r="D3" s="1359"/>
      <c r="E3" s="1359"/>
      <c r="F3" s="1359"/>
      <c r="H3" s="6"/>
    </row>
    <row r="4" spans="1:9" customFormat="1" x14ac:dyDescent="0.2">
      <c r="A4" s="1359"/>
      <c r="B4" s="1359"/>
      <c r="C4" s="1359"/>
      <c r="D4" s="1359"/>
      <c r="E4" s="1359"/>
      <c r="F4" s="1359"/>
      <c r="G4" s="1359"/>
      <c r="H4" s="1359"/>
      <c r="I4" s="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84"/>
      <c r="B9" s="85"/>
      <c r="C9" s="85"/>
      <c r="D9" s="85"/>
      <c r="E9" s="94"/>
      <c r="F9" s="85"/>
      <c r="G9" s="85"/>
      <c r="H9" s="95"/>
      <c r="I9" s="19"/>
    </row>
    <row r="10" spans="1:9" x14ac:dyDescent="0.2">
      <c r="A10" s="66"/>
      <c r="B10" s="67"/>
      <c r="C10" s="67"/>
      <c r="D10" s="67"/>
      <c r="E10" s="68"/>
      <c r="F10" s="68"/>
      <c r="G10" s="67"/>
      <c r="H10" s="96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96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96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96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96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96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96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96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96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96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96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96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96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96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96"/>
      <c r="I24" s="6"/>
    </row>
    <row r="25" spans="1:9" x14ac:dyDescent="0.2">
      <c r="A25" s="66"/>
      <c r="B25" s="67"/>
      <c r="C25" s="67"/>
      <c r="D25" s="67"/>
      <c r="E25" s="161"/>
      <c r="F25" s="161"/>
      <c r="G25" s="67"/>
      <c r="H25" s="96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96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96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96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96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96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96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96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96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96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96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96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96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96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96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96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96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96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96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96"/>
      <c r="I44" s="6"/>
    </row>
    <row r="45" spans="1:9" x14ac:dyDescent="0.2">
      <c r="A45" s="69" t="s">
        <v>456</v>
      </c>
      <c r="B45" s="67"/>
      <c r="C45" s="67"/>
      <c r="D45" s="67"/>
      <c r="E45" s="68"/>
      <c r="F45" s="68"/>
      <c r="G45" s="70" t="s">
        <v>456</v>
      </c>
      <c r="H45" s="96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7"/>
      <c r="I46" s="6"/>
    </row>
    <row r="47" spans="1:9" x14ac:dyDescent="0.2">
      <c r="A47" s="17" t="s">
        <v>670</v>
      </c>
      <c r="B47" s="6"/>
      <c r="C47" s="6"/>
      <c r="D47" s="6"/>
      <c r="E47" s="98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0</v>
      </c>
      <c r="F48" s="18"/>
      <c r="G48" s="17" t="s">
        <v>682</v>
      </c>
      <c r="H48" s="86">
        <f>SUM(H9:H46)</f>
        <v>0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 s="6"/>
      <c r="G51" s="6"/>
      <c r="H51" s="6"/>
    </row>
    <row r="52" spans="1:8" x14ac:dyDescent="0.2">
      <c r="A52"/>
      <c r="B52"/>
      <c r="C52"/>
      <c r="D52"/>
      <c r="E52"/>
      <c r="F52" s="6"/>
      <c r="G52" s="6"/>
      <c r="H52" s="6"/>
    </row>
    <row r="53" spans="1:8" x14ac:dyDescent="0.2">
      <c r="A53"/>
      <c r="B53"/>
      <c r="C53"/>
      <c r="D53"/>
      <c r="E53"/>
      <c r="F53" s="6"/>
      <c r="G53" s="6"/>
      <c r="H53" s="6"/>
    </row>
    <row r="54" spans="1:8" x14ac:dyDescent="0.2">
      <c r="A54"/>
      <c r="B54"/>
      <c r="C54"/>
      <c r="D54"/>
      <c r="E54"/>
      <c r="F54" s="6"/>
      <c r="G54" s="6"/>
      <c r="H54" s="6"/>
    </row>
    <row r="55" spans="1:8" x14ac:dyDescent="0.2">
      <c r="A55"/>
      <c r="B55"/>
      <c r="C55"/>
      <c r="D55"/>
      <c r="E55"/>
      <c r="F55" s="6"/>
      <c r="G55" s="6"/>
      <c r="H55" s="6"/>
    </row>
    <row r="56" spans="1:8" x14ac:dyDescent="0.2">
      <c r="A56"/>
      <c r="B56"/>
      <c r="C56"/>
      <c r="D56"/>
      <c r="E56"/>
      <c r="F56" s="6"/>
      <c r="G56" s="6"/>
      <c r="H56" s="6"/>
    </row>
    <row r="57" spans="1:8" x14ac:dyDescent="0.2">
      <c r="A57"/>
      <c r="B57"/>
      <c r="C57"/>
      <c r="D57"/>
      <c r="E57"/>
      <c r="F57" s="6"/>
      <c r="G57" s="6"/>
      <c r="H57" s="6"/>
    </row>
    <row r="58" spans="1:8" x14ac:dyDescent="0.2">
      <c r="A58"/>
      <c r="B58"/>
      <c r="C58"/>
      <c r="D58"/>
      <c r="E58"/>
      <c r="F58" s="6"/>
      <c r="G58" s="6"/>
      <c r="H58" s="6"/>
    </row>
    <row r="59" spans="1:8" x14ac:dyDescent="0.2">
      <c r="A59"/>
      <c r="B59"/>
      <c r="C59"/>
      <c r="D59"/>
      <c r="E59"/>
      <c r="F59" s="6"/>
      <c r="G59" s="6"/>
      <c r="H59" s="6"/>
    </row>
    <row r="60" spans="1:8" x14ac:dyDescent="0.2">
      <c r="A60"/>
      <c r="B60"/>
      <c r="C60"/>
      <c r="D60"/>
      <c r="E60"/>
      <c r="F60" s="6"/>
      <c r="G60" s="6"/>
      <c r="H60" s="6"/>
    </row>
    <row r="61" spans="1:8" x14ac:dyDescent="0.2">
      <c r="A61"/>
      <c r="B61"/>
      <c r="C61"/>
      <c r="D61"/>
      <c r="E61"/>
      <c r="F61" s="6"/>
      <c r="G61" s="6"/>
      <c r="H61" s="6"/>
    </row>
    <row r="62" spans="1:8" x14ac:dyDescent="0.2">
      <c r="A62"/>
      <c r="B62"/>
      <c r="C62"/>
      <c r="D62"/>
      <c r="E62"/>
      <c r="F62" s="6"/>
      <c r="G62" s="6"/>
      <c r="H62" s="6"/>
    </row>
    <row r="63" spans="1:8" x14ac:dyDescent="0.2">
      <c r="A63"/>
      <c r="B63"/>
      <c r="C63"/>
      <c r="D63"/>
      <c r="E63"/>
      <c r="F63" s="6"/>
      <c r="G63" s="6"/>
      <c r="H63" s="6"/>
    </row>
    <row r="64" spans="1:8" x14ac:dyDescent="0.2">
      <c r="A64"/>
      <c r="B64"/>
      <c r="C64"/>
      <c r="D64"/>
      <c r="E64"/>
      <c r="F64" s="6"/>
      <c r="G64" s="6"/>
      <c r="H64" s="6"/>
    </row>
    <row r="65" spans="1:8" x14ac:dyDescent="0.2">
      <c r="A65"/>
      <c r="B65"/>
      <c r="C65"/>
      <c r="D65"/>
      <c r="E65"/>
      <c r="F65" s="6"/>
      <c r="G65" s="6"/>
      <c r="H65" s="6"/>
    </row>
    <row r="66" spans="1:8" x14ac:dyDescent="0.2">
      <c r="A66"/>
      <c r="B66"/>
      <c r="C66"/>
      <c r="D66"/>
      <c r="E66"/>
      <c r="F66" s="6"/>
      <c r="G66" s="6"/>
      <c r="H66" s="6"/>
    </row>
    <row r="67" spans="1:8" x14ac:dyDescent="0.2">
      <c r="A67"/>
      <c r="B67"/>
      <c r="C67"/>
      <c r="D67"/>
      <c r="E67"/>
      <c r="F67" s="6"/>
      <c r="G67" s="6"/>
      <c r="H67" s="6"/>
    </row>
    <row r="68" spans="1:8" x14ac:dyDescent="0.2">
      <c r="A68"/>
      <c r="B68"/>
      <c r="C68"/>
      <c r="D68"/>
      <c r="E68"/>
      <c r="F68" s="6"/>
      <c r="G68" s="6"/>
      <c r="H68" s="6"/>
    </row>
    <row r="69" spans="1:8" x14ac:dyDescent="0.2">
      <c r="A69"/>
      <c r="B69"/>
      <c r="C69"/>
      <c r="D69"/>
      <c r="E69"/>
      <c r="F69" s="6"/>
      <c r="G69" s="6"/>
      <c r="H69" s="6"/>
    </row>
    <row r="70" spans="1:8" x14ac:dyDescent="0.2">
      <c r="A70" s="6"/>
      <c r="B70" s="6"/>
      <c r="C70" s="6"/>
      <c r="D70" s="6"/>
      <c r="E70" s="6"/>
      <c r="F70" s="6"/>
      <c r="G70" s="6"/>
      <c r="H70" s="6"/>
    </row>
    <row r="71" spans="1:8" x14ac:dyDescent="0.2">
      <c r="A71" s="6"/>
      <c r="B71" s="6"/>
      <c r="C71" s="6"/>
      <c r="D71" s="6"/>
      <c r="E71" s="6"/>
      <c r="F71" s="6"/>
      <c r="G71" s="6"/>
      <c r="H71" s="6"/>
    </row>
    <row r="72" spans="1:8" x14ac:dyDescent="0.2">
      <c r="A72" s="6"/>
      <c r="B72" s="6"/>
      <c r="C72" s="6"/>
      <c r="D72" s="6"/>
      <c r="E72" s="6"/>
      <c r="F72" s="6"/>
      <c r="G72" s="6"/>
      <c r="H72" s="6"/>
    </row>
    <row r="73" spans="1:8" x14ac:dyDescent="0.2">
      <c r="A73" s="6"/>
      <c r="B73" s="6"/>
      <c r="C73" s="6"/>
      <c r="D73" s="6"/>
      <c r="E73" s="6"/>
      <c r="F73" s="6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3">
    <mergeCell ref="A4:H4"/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4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9525</xdr:rowOff>
                  </from>
                  <to>
                    <xdr:col>0</xdr:col>
                    <xdr:colOff>1085850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5" name="Button 3">
              <controlPr defaultSize="0" print="0" autoFill="0" autoPict="0" macro="[0]!Print_Sheet4A_FSS">
                <anchor moveWithCells="1" sizeWithCells="1">
                  <from>
                    <xdr:col>0</xdr:col>
                    <xdr:colOff>9525</xdr:colOff>
                    <xdr:row>1</xdr:row>
                    <xdr:rowOff>85725</xdr:rowOff>
                  </from>
                  <to>
                    <xdr:col>0</xdr:col>
                    <xdr:colOff>1085850</xdr:colOff>
                    <xdr:row>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6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361950</xdr:colOff>
                    <xdr:row>0</xdr:row>
                    <xdr:rowOff>9525</xdr:rowOff>
                  </from>
                  <to>
                    <xdr:col>8</xdr:col>
                    <xdr:colOff>9525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7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352425</xdr:colOff>
                    <xdr:row>1</xdr:row>
                    <xdr:rowOff>104775</xdr:rowOff>
                  </from>
                  <to>
                    <xdr:col>8</xdr:col>
                    <xdr:colOff>0</xdr:colOff>
                    <xdr:row>2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111111111111111112"/>
  <dimension ref="A1:I99"/>
  <sheetViews>
    <sheetView showGridLines="0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33"/>
      <c r="H1" s="33" t="s">
        <v>785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425</v>
      </c>
      <c r="C3" s="1419"/>
      <c r="D3" s="1419"/>
      <c r="E3" s="1419"/>
      <c r="F3" s="1419"/>
      <c r="H3" s="6"/>
    </row>
    <row r="4" spans="1:9" customFormat="1" x14ac:dyDescent="0.2">
      <c r="A4" s="1359"/>
      <c r="B4" s="1359"/>
      <c r="C4" s="1359"/>
      <c r="D4" s="1359"/>
      <c r="E4" s="1359"/>
      <c r="F4" s="1359"/>
      <c r="G4" s="1359"/>
      <c r="H4" s="1359"/>
      <c r="I4" s="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84"/>
      <c r="B9" s="85"/>
      <c r="C9" s="85"/>
      <c r="D9" s="85"/>
      <c r="E9" s="85"/>
      <c r="F9" s="85"/>
      <c r="G9" s="85"/>
      <c r="H9" s="85"/>
      <c r="I9" s="19"/>
    </row>
    <row r="10" spans="1:9" x14ac:dyDescent="0.2">
      <c r="A10" s="66"/>
      <c r="B10" s="67"/>
      <c r="C10" s="67"/>
      <c r="D10" s="67"/>
      <c r="E10" s="68"/>
      <c r="F10" s="68"/>
      <c r="G10" s="67"/>
      <c r="H10" s="89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89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89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89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89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89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89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89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89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89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89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89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89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89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89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89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89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89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89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89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89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89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89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89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89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89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89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89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89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89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89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89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89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89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89"/>
      <c r="I44" s="6"/>
    </row>
    <row r="45" spans="1:9" x14ac:dyDescent="0.2">
      <c r="A45" s="66"/>
      <c r="B45" s="67"/>
      <c r="C45" s="67"/>
      <c r="D45" s="67"/>
      <c r="E45" s="68"/>
      <c r="F45" s="68"/>
      <c r="G45" s="67"/>
      <c r="H45" s="89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0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0</v>
      </c>
      <c r="F48" s="18"/>
      <c r="G48" s="17" t="s">
        <v>682</v>
      </c>
      <c r="H48" s="86">
        <f>SUM(H9:H46)</f>
        <v>0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 s="6"/>
      <c r="G51" s="6"/>
      <c r="H51" s="6"/>
    </row>
    <row r="52" spans="1:8" x14ac:dyDescent="0.2">
      <c r="A52"/>
      <c r="B52"/>
      <c r="C52"/>
      <c r="D52"/>
      <c r="E52"/>
      <c r="F52" s="6"/>
      <c r="G52" s="6"/>
      <c r="H52" s="6"/>
    </row>
    <row r="53" spans="1:8" x14ac:dyDescent="0.2">
      <c r="A53"/>
      <c r="B53"/>
      <c r="C53"/>
      <c r="D53"/>
      <c r="E53"/>
      <c r="F53" s="6"/>
      <c r="G53" s="6"/>
      <c r="H53" s="6"/>
    </row>
    <row r="54" spans="1:8" x14ac:dyDescent="0.2">
      <c r="A54"/>
      <c r="B54"/>
      <c r="C54"/>
      <c r="D54"/>
      <c r="E54"/>
      <c r="F54" s="6"/>
      <c r="G54" s="6"/>
      <c r="H54" s="6"/>
    </row>
    <row r="55" spans="1:8" x14ac:dyDescent="0.2">
      <c r="A55"/>
      <c r="B55"/>
      <c r="C55"/>
      <c r="D55"/>
      <c r="E55"/>
      <c r="F55" s="6"/>
      <c r="G55" s="6"/>
      <c r="H55" s="6"/>
    </row>
    <row r="56" spans="1:8" x14ac:dyDescent="0.2">
      <c r="A56"/>
      <c r="B56"/>
      <c r="C56"/>
      <c r="D56"/>
      <c r="E56"/>
      <c r="F56" s="6"/>
      <c r="G56" s="6"/>
      <c r="H56" s="6"/>
    </row>
    <row r="57" spans="1:8" x14ac:dyDescent="0.2">
      <c r="A57"/>
      <c r="B57"/>
      <c r="C57"/>
      <c r="D57"/>
      <c r="E57"/>
      <c r="F57" s="6"/>
      <c r="G57" s="6"/>
      <c r="H57" s="6"/>
    </row>
    <row r="58" spans="1:8" x14ac:dyDescent="0.2">
      <c r="A58"/>
      <c r="B58"/>
      <c r="C58"/>
      <c r="D58"/>
      <c r="E58"/>
      <c r="F58" s="6"/>
      <c r="G58" s="6"/>
      <c r="H58" s="6"/>
    </row>
    <row r="59" spans="1:8" x14ac:dyDescent="0.2">
      <c r="A59"/>
      <c r="B59"/>
      <c r="C59"/>
      <c r="D59"/>
      <c r="E59"/>
      <c r="F59" s="6"/>
      <c r="G59" s="6"/>
      <c r="H59" s="6"/>
    </row>
    <row r="60" spans="1:8" x14ac:dyDescent="0.2">
      <c r="A60"/>
      <c r="B60"/>
      <c r="C60"/>
      <c r="D60"/>
      <c r="E60"/>
      <c r="F60" s="6"/>
      <c r="G60" s="6"/>
      <c r="H60" s="6"/>
    </row>
    <row r="61" spans="1:8" x14ac:dyDescent="0.2">
      <c r="A61"/>
      <c r="B61"/>
      <c r="C61"/>
      <c r="D61"/>
      <c r="E61"/>
      <c r="F61" s="6"/>
      <c r="G61" s="6"/>
      <c r="H61" s="6"/>
    </row>
    <row r="62" spans="1:8" x14ac:dyDescent="0.2">
      <c r="A62"/>
      <c r="B62"/>
      <c r="C62"/>
      <c r="D62"/>
      <c r="E62"/>
      <c r="F62" s="6"/>
      <c r="G62" s="6"/>
      <c r="H62" s="6"/>
    </row>
    <row r="63" spans="1:8" x14ac:dyDescent="0.2">
      <c r="A63"/>
      <c r="B63"/>
      <c r="C63"/>
      <c r="D63"/>
      <c r="E63"/>
      <c r="F63" s="6"/>
      <c r="G63" s="6"/>
      <c r="H63" s="6"/>
    </row>
    <row r="64" spans="1:8" x14ac:dyDescent="0.2">
      <c r="A64"/>
      <c r="B64"/>
      <c r="C64"/>
      <c r="D64"/>
      <c r="E64"/>
      <c r="F64" s="6"/>
      <c r="G64" s="6"/>
      <c r="H64" s="6"/>
    </row>
    <row r="65" spans="1:8" x14ac:dyDescent="0.2">
      <c r="A65"/>
      <c r="B65"/>
      <c r="C65"/>
      <c r="D65"/>
      <c r="E65"/>
      <c r="F65" s="6"/>
      <c r="G65" s="6"/>
      <c r="H65" s="6"/>
    </row>
    <row r="66" spans="1:8" x14ac:dyDescent="0.2">
      <c r="A66"/>
      <c r="B66"/>
      <c r="C66"/>
      <c r="D66"/>
      <c r="E66"/>
      <c r="F66" s="6"/>
      <c r="G66" s="6"/>
      <c r="H66" s="6"/>
    </row>
    <row r="67" spans="1:8" x14ac:dyDescent="0.2">
      <c r="A67"/>
      <c r="B67"/>
      <c r="C67"/>
      <c r="D67"/>
      <c r="E67"/>
      <c r="F67" s="6"/>
      <c r="G67" s="6"/>
      <c r="H67" s="6"/>
    </row>
    <row r="68" spans="1:8" x14ac:dyDescent="0.2">
      <c r="A68"/>
      <c r="B68"/>
      <c r="C68"/>
      <c r="D68"/>
      <c r="E68"/>
      <c r="F68" s="6"/>
      <c r="G68" s="6"/>
      <c r="H68" s="6"/>
    </row>
    <row r="69" spans="1:8" x14ac:dyDescent="0.2">
      <c r="A69"/>
      <c r="B69"/>
      <c r="C69"/>
      <c r="D69"/>
      <c r="E69"/>
      <c r="F69" s="6"/>
      <c r="G69" s="6"/>
      <c r="H69" s="6"/>
    </row>
    <row r="70" spans="1:8" x14ac:dyDescent="0.2">
      <c r="A70"/>
      <c r="B70"/>
      <c r="C70"/>
      <c r="D70"/>
      <c r="E70"/>
      <c r="F70" s="6"/>
      <c r="G70" s="6"/>
      <c r="H70" s="6"/>
    </row>
    <row r="71" spans="1:8" x14ac:dyDescent="0.2">
      <c r="A71"/>
      <c r="B71"/>
      <c r="C71"/>
      <c r="D71"/>
      <c r="E71"/>
      <c r="F71" s="6"/>
      <c r="G71" s="6"/>
      <c r="H71" s="6"/>
    </row>
    <row r="72" spans="1:8" x14ac:dyDescent="0.2">
      <c r="A72"/>
      <c r="B72"/>
      <c r="C72"/>
      <c r="D72"/>
      <c r="E72"/>
      <c r="F72" s="6"/>
      <c r="G72" s="6"/>
      <c r="H72" s="6"/>
    </row>
    <row r="73" spans="1:8" x14ac:dyDescent="0.2">
      <c r="A73"/>
      <c r="B73"/>
      <c r="C73"/>
      <c r="D73"/>
      <c r="E73"/>
      <c r="F73" s="6"/>
      <c r="G73" s="6"/>
      <c r="H73" s="6"/>
    </row>
    <row r="74" spans="1:8" x14ac:dyDescent="0.2">
      <c r="A74"/>
      <c r="B74"/>
      <c r="C74"/>
      <c r="D74"/>
      <c r="E74"/>
      <c r="F74" s="6"/>
      <c r="G74" s="6"/>
      <c r="H74" s="6"/>
    </row>
    <row r="75" spans="1:8" x14ac:dyDescent="0.2">
      <c r="A75"/>
      <c r="B75"/>
      <c r="C75"/>
      <c r="D75"/>
      <c r="E75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3">
    <mergeCell ref="A4:H4"/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2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9525</xdr:rowOff>
                  </from>
                  <to>
                    <xdr:col>0</xdr:col>
                    <xdr:colOff>1085850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3" r:id="rId5" name="Button 3">
              <controlPr defaultSize="0" print="0" autoFill="0" autoPict="0" macro="[0]!Print_Sheet4ANPG">
                <anchor moveWithCells="1" sizeWithCells="1">
                  <from>
                    <xdr:col>0</xdr:col>
                    <xdr:colOff>9525</xdr:colOff>
                    <xdr:row>1</xdr:row>
                    <xdr:rowOff>85725</xdr:rowOff>
                  </from>
                  <to>
                    <xdr:col>0</xdr:col>
                    <xdr:colOff>1085850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4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333375</xdr:colOff>
                    <xdr:row>0</xdr:row>
                    <xdr:rowOff>9525</xdr:rowOff>
                  </from>
                  <to>
                    <xdr:col>8</xdr:col>
                    <xdr:colOff>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5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333375</xdr:colOff>
                    <xdr:row>1</xdr:row>
                    <xdr:rowOff>104775</xdr:rowOff>
                  </from>
                  <to>
                    <xdr:col>8</xdr:col>
                    <xdr:colOff>0</xdr:colOff>
                    <xdr:row>2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111111111111111113"/>
  <dimension ref="A1:I99"/>
  <sheetViews>
    <sheetView showGridLines="0" topLeftCell="A2" zoomScaleNormal="100" workbookViewId="0">
      <selection activeCell="F5" sqref="F5:F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33"/>
      <c r="H1" s="33" t="s">
        <v>910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909</v>
      </c>
      <c r="C3" s="1419"/>
      <c r="D3" s="1419"/>
      <c r="E3" s="1419"/>
      <c r="F3" s="1419"/>
      <c r="H3" s="6"/>
    </row>
    <row r="4" spans="1:9" customFormat="1" x14ac:dyDescent="0.2">
      <c r="A4" s="1359"/>
      <c r="B4" s="1359"/>
      <c r="C4" s="1359"/>
      <c r="D4" s="1359"/>
      <c r="E4" s="1359"/>
      <c r="F4" s="1359"/>
      <c r="G4" s="1359"/>
      <c r="H4" s="1359"/>
      <c r="I4" s="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84"/>
      <c r="B9" s="85"/>
      <c r="C9" s="85"/>
      <c r="D9" s="85"/>
      <c r="E9" s="85"/>
      <c r="F9" s="85"/>
      <c r="G9" s="85"/>
      <c r="H9" s="85"/>
      <c r="I9" s="19"/>
    </row>
    <row r="10" spans="1:9" x14ac:dyDescent="0.2">
      <c r="A10" s="66"/>
      <c r="B10" s="67"/>
      <c r="C10" s="67"/>
      <c r="D10" s="67"/>
      <c r="E10" s="68"/>
      <c r="F10" s="68"/>
      <c r="G10" s="67"/>
      <c r="H10" s="89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89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89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89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89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89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89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89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89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89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89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89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89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89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89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89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89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89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89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89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89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89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89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89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89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89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89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89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89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89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89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89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89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89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89"/>
      <c r="I44" s="6"/>
    </row>
    <row r="45" spans="1:9" x14ac:dyDescent="0.2">
      <c r="A45" s="66"/>
      <c r="B45" s="67"/>
      <c r="C45" s="67"/>
      <c r="D45" s="67"/>
      <c r="E45" s="68"/>
      <c r="F45" s="68"/>
      <c r="G45" s="67"/>
      <c r="H45" s="89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0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0</v>
      </c>
      <c r="F48" s="18"/>
      <c r="G48" s="17" t="s">
        <v>682</v>
      </c>
      <c r="H48" s="86">
        <f>SUM(H9:H46)</f>
        <v>0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 s="6"/>
      <c r="G51" s="6"/>
      <c r="H51" s="6"/>
    </row>
    <row r="52" spans="1:8" x14ac:dyDescent="0.2">
      <c r="A52"/>
      <c r="B52"/>
      <c r="C52"/>
      <c r="D52"/>
      <c r="E52"/>
      <c r="F52" s="6"/>
      <c r="G52" s="6"/>
      <c r="H52" s="6"/>
    </row>
    <row r="53" spans="1:8" x14ac:dyDescent="0.2">
      <c r="A53"/>
      <c r="B53"/>
      <c r="C53"/>
      <c r="D53"/>
      <c r="E53"/>
      <c r="F53" s="6"/>
      <c r="G53" s="6"/>
      <c r="H53" s="6"/>
    </row>
    <row r="54" spans="1:8" x14ac:dyDescent="0.2">
      <c r="A54"/>
      <c r="B54"/>
      <c r="C54"/>
      <c r="D54"/>
      <c r="E54"/>
      <c r="F54" s="6"/>
      <c r="G54" s="6"/>
      <c r="H54" s="6"/>
    </row>
    <row r="55" spans="1:8" x14ac:dyDescent="0.2">
      <c r="A55"/>
      <c r="B55"/>
      <c r="C55"/>
      <c r="D55"/>
      <c r="E55"/>
      <c r="F55" s="6"/>
      <c r="G55" s="6"/>
      <c r="H55" s="6"/>
    </row>
    <row r="56" spans="1:8" x14ac:dyDescent="0.2">
      <c r="A56"/>
      <c r="B56"/>
      <c r="C56"/>
      <c r="D56"/>
      <c r="E56"/>
      <c r="F56" s="6"/>
      <c r="G56" s="6"/>
      <c r="H56" s="6"/>
    </row>
    <row r="57" spans="1:8" x14ac:dyDescent="0.2">
      <c r="A57"/>
      <c r="B57"/>
      <c r="C57"/>
      <c r="D57"/>
      <c r="E57"/>
      <c r="F57" s="6"/>
      <c r="G57" s="6"/>
      <c r="H57" s="6"/>
    </row>
    <row r="58" spans="1:8" x14ac:dyDescent="0.2">
      <c r="A58"/>
      <c r="B58"/>
      <c r="C58"/>
      <c r="D58"/>
      <c r="E58"/>
      <c r="F58" s="6"/>
      <c r="G58" s="6"/>
      <c r="H58" s="6"/>
    </row>
    <row r="59" spans="1:8" x14ac:dyDescent="0.2">
      <c r="A59"/>
      <c r="B59"/>
      <c r="C59"/>
      <c r="D59"/>
      <c r="E59"/>
      <c r="F59" s="6"/>
      <c r="G59" s="6"/>
      <c r="H59" s="6"/>
    </row>
    <row r="60" spans="1:8" x14ac:dyDescent="0.2">
      <c r="A60"/>
      <c r="B60"/>
      <c r="C60"/>
      <c r="D60"/>
      <c r="E60"/>
      <c r="F60" s="6"/>
      <c r="G60" s="6"/>
      <c r="H60" s="6"/>
    </row>
    <row r="61" spans="1:8" x14ac:dyDescent="0.2">
      <c r="A61"/>
      <c r="B61"/>
      <c r="C61"/>
      <c r="D61"/>
      <c r="E61"/>
      <c r="F61" s="6"/>
      <c r="G61" s="6"/>
      <c r="H61" s="6"/>
    </row>
    <row r="62" spans="1:8" x14ac:dyDescent="0.2">
      <c r="A62"/>
      <c r="B62"/>
      <c r="C62"/>
      <c r="D62"/>
      <c r="E62"/>
      <c r="F62" s="6"/>
      <c r="G62" s="6"/>
      <c r="H62" s="6"/>
    </row>
    <row r="63" spans="1:8" x14ac:dyDescent="0.2">
      <c r="A63"/>
      <c r="B63"/>
      <c r="C63"/>
      <c r="D63"/>
      <c r="E63"/>
      <c r="F63" s="6"/>
      <c r="G63" s="6"/>
      <c r="H63" s="6"/>
    </row>
    <row r="64" spans="1:8" x14ac:dyDescent="0.2">
      <c r="A64"/>
      <c r="B64"/>
      <c r="C64"/>
      <c r="D64"/>
      <c r="E64"/>
      <c r="F64" s="6"/>
      <c r="G64" s="6"/>
      <c r="H64" s="6"/>
    </row>
    <row r="65" spans="1:8" x14ac:dyDescent="0.2">
      <c r="A65"/>
      <c r="B65"/>
      <c r="C65"/>
      <c r="D65"/>
      <c r="E65"/>
      <c r="F65" s="6"/>
      <c r="G65" s="6"/>
      <c r="H65" s="6"/>
    </row>
    <row r="66" spans="1:8" x14ac:dyDescent="0.2">
      <c r="A66"/>
      <c r="B66"/>
      <c r="C66"/>
      <c r="D66"/>
      <c r="E66"/>
      <c r="F66" s="6"/>
      <c r="G66" s="6"/>
      <c r="H66" s="6"/>
    </row>
    <row r="67" spans="1:8" x14ac:dyDescent="0.2">
      <c r="A67"/>
      <c r="B67"/>
      <c r="C67"/>
      <c r="D67"/>
      <c r="E67"/>
      <c r="F67" s="6"/>
      <c r="G67" s="6"/>
      <c r="H67" s="6"/>
    </row>
    <row r="68" spans="1:8" x14ac:dyDescent="0.2">
      <c r="A68"/>
      <c r="B68"/>
      <c r="C68"/>
      <c r="D68"/>
      <c r="E68"/>
      <c r="F68" s="6"/>
      <c r="G68" s="6"/>
      <c r="H68" s="6"/>
    </row>
    <row r="69" spans="1:8" x14ac:dyDescent="0.2">
      <c r="A69"/>
      <c r="B69"/>
      <c r="C69"/>
      <c r="D69"/>
      <c r="E69"/>
      <c r="F69" s="6"/>
      <c r="G69" s="6"/>
      <c r="H69" s="6"/>
    </row>
    <row r="70" spans="1:8" x14ac:dyDescent="0.2">
      <c r="A70"/>
      <c r="B70"/>
      <c r="C70"/>
      <c r="D70"/>
      <c r="E70"/>
      <c r="F70" s="6"/>
      <c r="G70" s="6"/>
      <c r="H70" s="6"/>
    </row>
    <row r="71" spans="1:8" x14ac:dyDescent="0.2">
      <c r="A71"/>
      <c r="B71"/>
      <c r="C71"/>
      <c r="D71"/>
      <c r="E71"/>
      <c r="F71" s="6"/>
      <c r="G71" s="6"/>
      <c r="H71" s="6"/>
    </row>
    <row r="72" spans="1:8" x14ac:dyDescent="0.2">
      <c r="A72"/>
      <c r="B72"/>
      <c r="C72"/>
      <c r="D72"/>
      <c r="E72"/>
      <c r="F72" s="6"/>
      <c r="G72" s="6"/>
      <c r="H72" s="6"/>
    </row>
    <row r="73" spans="1:8" x14ac:dyDescent="0.2">
      <c r="A73"/>
      <c r="B73"/>
      <c r="C73"/>
      <c r="D73"/>
      <c r="E73"/>
      <c r="F73" s="6"/>
      <c r="G73" s="6"/>
      <c r="H73" s="6"/>
    </row>
    <row r="74" spans="1:8" x14ac:dyDescent="0.2">
      <c r="A74"/>
      <c r="B74"/>
      <c r="C74"/>
      <c r="D74"/>
      <c r="E74"/>
      <c r="F74" s="6"/>
      <c r="G74" s="6"/>
      <c r="H74" s="6"/>
    </row>
    <row r="75" spans="1:8" x14ac:dyDescent="0.2">
      <c r="A75"/>
      <c r="B75"/>
      <c r="C75"/>
      <c r="D75"/>
      <c r="E75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3">
    <mergeCell ref="A4:H4"/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449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9525</xdr:rowOff>
                  </from>
                  <to>
                    <xdr:col>0</xdr:col>
                    <xdr:colOff>1085850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0" r:id="rId5" name="Button 2">
              <controlPr defaultSize="0" print="0" autoFill="0" autoPict="0" macro="[0]!Print_Sheet4A_WCM">
                <anchor moveWithCells="1" sizeWithCells="1">
                  <from>
                    <xdr:col>0</xdr:col>
                    <xdr:colOff>9525</xdr:colOff>
                    <xdr:row>1</xdr:row>
                    <xdr:rowOff>85725</xdr:rowOff>
                  </from>
                  <to>
                    <xdr:col>0</xdr:col>
                    <xdr:colOff>1085850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1" r:id="rId6" name="Button 3">
              <controlPr defaultSize="0" print="0" autoFill="0" autoPict="0" macro="[0]!Go_To_Next_Sheet">
                <anchor moveWithCells="1" sizeWithCells="1">
                  <from>
                    <xdr:col>6</xdr:col>
                    <xdr:colOff>333375</xdr:colOff>
                    <xdr:row>0</xdr:row>
                    <xdr:rowOff>9525</xdr:rowOff>
                  </from>
                  <to>
                    <xdr:col>8</xdr:col>
                    <xdr:colOff>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2" r:id="rId7" name="Button 4">
              <controlPr defaultSize="0" print="0" autoFill="0" autoPict="0" macro="[0]!Go_To_Previous_Sheet">
                <anchor moveWithCells="1" sizeWithCells="1">
                  <from>
                    <xdr:col>6</xdr:col>
                    <xdr:colOff>333375</xdr:colOff>
                    <xdr:row>1</xdr:row>
                    <xdr:rowOff>104775</xdr:rowOff>
                  </from>
                  <to>
                    <xdr:col>8</xdr:col>
                    <xdr:colOff>0</xdr:colOff>
                    <xdr:row>2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1111111111111111121"/>
  <dimension ref="A1:I99"/>
  <sheetViews>
    <sheetView showGridLines="0" topLeftCell="A28" zoomScaleNormal="100" workbookViewId="0">
      <selection activeCell="A2" sqref="A2:H2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33"/>
      <c r="H1" s="33" t="s">
        <v>784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635</v>
      </c>
      <c r="C3" s="1359"/>
      <c r="D3" s="1359"/>
      <c r="E3" s="1359"/>
      <c r="F3" s="1359"/>
      <c r="H3" s="6"/>
    </row>
    <row r="4" spans="1:9" customFormat="1" x14ac:dyDescent="0.2">
      <c r="A4" s="1359"/>
      <c r="B4" s="1359"/>
      <c r="C4" s="1359"/>
      <c r="D4" s="1359"/>
      <c r="E4" s="1359"/>
      <c r="F4" s="1359"/>
      <c r="G4" s="1359"/>
      <c r="H4" s="1359"/>
      <c r="I4" s="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918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662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919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84"/>
      <c r="B9" s="85"/>
      <c r="C9" s="85"/>
      <c r="D9" s="85"/>
      <c r="E9" s="94"/>
      <c r="F9" s="85"/>
      <c r="G9" s="85"/>
      <c r="H9" s="95"/>
      <c r="I9" s="19"/>
    </row>
    <row r="10" spans="1:9" x14ac:dyDescent="0.2">
      <c r="A10" s="66"/>
      <c r="B10" s="67"/>
      <c r="C10" s="67"/>
      <c r="D10" s="67"/>
      <c r="E10" s="68"/>
      <c r="F10" s="68"/>
      <c r="G10" s="67"/>
      <c r="H10" s="96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96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96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96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96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96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96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96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96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96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96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96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96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96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96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96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96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96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96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96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96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96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96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96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96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96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96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96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96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96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96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96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96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96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96"/>
      <c r="I44" s="6"/>
    </row>
    <row r="45" spans="1:9" x14ac:dyDescent="0.2">
      <c r="A45" s="66"/>
      <c r="B45" s="67"/>
      <c r="C45" s="67"/>
      <c r="D45" s="67"/>
      <c r="E45" s="68"/>
      <c r="F45" s="68"/>
      <c r="G45" s="67"/>
      <c r="H45" s="96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7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58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0</v>
      </c>
      <c r="F48" s="18"/>
      <c r="G48" s="17" t="s">
        <v>682</v>
      </c>
      <c r="H48" s="86">
        <f>SUM(H9:H46)</f>
        <v>0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58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 s="6"/>
      <c r="G51" s="6"/>
      <c r="H51" s="6"/>
    </row>
    <row r="52" spans="1:8" x14ac:dyDescent="0.2">
      <c r="A52"/>
      <c r="B52"/>
      <c r="C52"/>
      <c r="D52"/>
      <c r="E52"/>
      <c r="F52" s="6"/>
      <c r="G52" s="6"/>
      <c r="H52" s="6"/>
    </row>
    <row r="53" spans="1:8" x14ac:dyDescent="0.2">
      <c r="A53"/>
      <c r="B53"/>
      <c r="C53"/>
      <c r="D53"/>
      <c r="E53"/>
      <c r="F53" s="6"/>
      <c r="G53" s="6"/>
      <c r="H53" s="6"/>
    </row>
    <row r="54" spans="1:8" x14ac:dyDescent="0.2">
      <c r="A54"/>
      <c r="B54"/>
      <c r="C54"/>
      <c r="D54"/>
      <c r="E54"/>
      <c r="F54" s="6"/>
      <c r="G54" s="6"/>
      <c r="H54" s="6"/>
    </row>
    <row r="55" spans="1:8" x14ac:dyDescent="0.2">
      <c r="A55"/>
      <c r="B55"/>
      <c r="C55"/>
      <c r="D55"/>
      <c r="E55"/>
      <c r="F55" s="6"/>
      <c r="G55" s="6"/>
      <c r="H55" s="6"/>
    </row>
    <row r="56" spans="1:8" x14ac:dyDescent="0.2">
      <c r="A56"/>
      <c r="B56"/>
      <c r="C56"/>
      <c r="D56"/>
      <c r="E56"/>
      <c r="F56" s="6"/>
      <c r="G56" s="6"/>
      <c r="H56" s="6"/>
    </row>
    <row r="57" spans="1:8" x14ac:dyDescent="0.2">
      <c r="A57"/>
      <c r="B57"/>
      <c r="C57"/>
      <c r="D57"/>
      <c r="E57"/>
      <c r="F57" s="6"/>
      <c r="G57" s="6"/>
      <c r="H57" s="6"/>
    </row>
    <row r="58" spans="1:8" x14ac:dyDescent="0.2">
      <c r="A58"/>
      <c r="B58"/>
      <c r="C58"/>
      <c r="D58"/>
      <c r="E58"/>
      <c r="F58" s="6"/>
      <c r="G58" s="6"/>
      <c r="H58" s="6"/>
    </row>
    <row r="59" spans="1:8" x14ac:dyDescent="0.2">
      <c r="A59"/>
      <c r="B59"/>
      <c r="C59"/>
      <c r="D59"/>
      <c r="E59"/>
      <c r="F59" s="6"/>
      <c r="G59" s="6"/>
      <c r="H59" s="6"/>
    </row>
    <row r="60" spans="1:8" x14ac:dyDescent="0.2">
      <c r="A60"/>
      <c r="B60"/>
      <c r="C60"/>
      <c r="D60"/>
      <c r="E60"/>
      <c r="F60" s="6"/>
      <c r="G60" s="6"/>
      <c r="H60" s="6"/>
    </row>
    <row r="61" spans="1:8" x14ac:dyDescent="0.2">
      <c r="A61"/>
      <c r="B61"/>
      <c r="C61"/>
      <c r="D61"/>
      <c r="E61"/>
      <c r="F61" s="6"/>
      <c r="G61" s="6"/>
      <c r="H61" s="6"/>
    </row>
    <row r="62" spans="1:8" x14ac:dyDescent="0.2">
      <c r="A62"/>
      <c r="B62"/>
      <c r="C62"/>
      <c r="D62"/>
      <c r="E62"/>
      <c r="F62" s="6"/>
      <c r="G62" s="6"/>
      <c r="H62" s="6"/>
    </row>
    <row r="63" spans="1:8" x14ac:dyDescent="0.2">
      <c r="A63"/>
      <c r="B63"/>
      <c r="C63"/>
      <c r="D63"/>
      <c r="E63"/>
      <c r="F63" s="6"/>
      <c r="G63" s="6"/>
      <c r="H63" s="6"/>
    </row>
    <row r="64" spans="1:8" x14ac:dyDescent="0.2">
      <c r="A64"/>
      <c r="B64"/>
      <c r="C64"/>
      <c r="D64"/>
      <c r="E64"/>
      <c r="F64" s="6"/>
      <c r="G64" s="6"/>
      <c r="H64" s="6"/>
    </row>
    <row r="65" spans="1:8" x14ac:dyDescent="0.2">
      <c r="A65"/>
      <c r="B65"/>
      <c r="C65"/>
      <c r="D65"/>
      <c r="E65"/>
      <c r="F65" s="6"/>
      <c r="G65" s="6"/>
      <c r="H65" s="6"/>
    </row>
    <row r="66" spans="1:8" x14ac:dyDescent="0.2">
      <c r="A66"/>
      <c r="B66"/>
      <c r="C66"/>
      <c r="D66"/>
      <c r="E66"/>
      <c r="F66" s="6"/>
      <c r="G66" s="6"/>
      <c r="H66" s="6"/>
    </row>
    <row r="67" spans="1:8" x14ac:dyDescent="0.2">
      <c r="A67"/>
      <c r="B67"/>
      <c r="C67"/>
      <c r="D67"/>
      <c r="E67"/>
      <c r="F67" s="6"/>
      <c r="G67" s="6"/>
      <c r="H67" s="6"/>
    </row>
    <row r="68" spans="1:8" x14ac:dyDescent="0.2">
      <c r="A68"/>
      <c r="B68"/>
      <c r="C68"/>
      <c r="D68"/>
      <c r="E68"/>
      <c r="F68" s="6"/>
      <c r="G68" s="6"/>
      <c r="H68" s="6"/>
    </row>
    <row r="69" spans="1:8" x14ac:dyDescent="0.2">
      <c r="A69"/>
      <c r="B69"/>
      <c r="C69"/>
      <c r="D69"/>
      <c r="E69"/>
      <c r="F69" s="6"/>
      <c r="G69" s="6"/>
      <c r="H69" s="6"/>
    </row>
    <row r="70" spans="1:8" x14ac:dyDescent="0.2">
      <c r="A70"/>
      <c r="B70"/>
      <c r="C70"/>
      <c r="D70"/>
      <c r="E70"/>
      <c r="F70" s="6"/>
      <c r="G70" s="6"/>
      <c r="H70" s="6"/>
    </row>
    <row r="71" spans="1:8" x14ac:dyDescent="0.2">
      <c r="A71" s="6"/>
      <c r="B71" s="6"/>
      <c r="C71" s="6"/>
      <c r="D71" s="6"/>
      <c r="E71" s="6"/>
      <c r="F71" s="6"/>
      <c r="G71" s="6"/>
      <c r="H71" s="6"/>
    </row>
    <row r="72" spans="1:8" x14ac:dyDescent="0.2">
      <c r="A72" s="6"/>
      <c r="B72" s="6"/>
      <c r="C72" s="6"/>
      <c r="D72" s="6"/>
      <c r="E72" s="6"/>
      <c r="F72" s="6"/>
      <c r="G72" s="6"/>
      <c r="H72" s="6"/>
    </row>
    <row r="73" spans="1:8" x14ac:dyDescent="0.2">
      <c r="A73" s="6"/>
      <c r="B73" s="6"/>
      <c r="C73" s="6"/>
      <c r="D73" s="6"/>
      <c r="E73" s="6"/>
      <c r="F73" s="6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3">
    <mergeCell ref="A4:H4"/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8" r:id="rId4" name="Button 6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9525</xdr:rowOff>
                  </from>
                  <to>
                    <xdr:col>0</xdr:col>
                    <xdr:colOff>1085850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9" r:id="rId5" name="Button 7">
              <controlPr defaultSize="0" print="0" autoFill="0" autoPict="0" macro="[0]!Print_Sheet4A_Reserve_1">
                <anchor moveWithCells="1" sizeWithCells="1">
                  <from>
                    <xdr:col>0</xdr:col>
                    <xdr:colOff>9525</xdr:colOff>
                    <xdr:row>1</xdr:row>
                    <xdr:rowOff>85725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0" r:id="rId6" name="Button 8">
              <controlPr defaultSize="0" print="0" autoFill="0" autoPict="0" macro="[0]!Go_To_Next_Sheet">
                <anchor moveWithCells="1" sizeWithCells="1">
                  <from>
                    <xdr:col>6</xdr:col>
                    <xdr:colOff>361950</xdr:colOff>
                    <xdr:row>0</xdr:row>
                    <xdr:rowOff>0</xdr:rowOff>
                  </from>
                  <to>
                    <xdr:col>8</xdr:col>
                    <xdr:colOff>9525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1" r:id="rId7" name="Button 9">
              <controlPr defaultSize="0" print="0" autoFill="0" autoPict="0" macro="[0]!Go_To_Previous_Sheet">
                <anchor moveWithCells="1" sizeWithCells="1">
                  <from>
                    <xdr:col>6</xdr:col>
                    <xdr:colOff>361950</xdr:colOff>
                    <xdr:row>1</xdr:row>
                    <xdr:rowOff>104775</xdr:rowOff>
                  </from>
                  <to>
                    <xdr:col>8</xdr:col>
                    <xdr:colOff>9525</xdr:colOff>
                    <xdr:row>2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>
    <pageSetUpPr fitToPage="1"/>
  </sheetPr>
  <dimension ref="A1:F445"/>
  <sheetViews>
    <sheetView showGridLines="0" topLeftCell="A19" workbookViewId="0">
      <selection activeCell="A6" sqref="A6:E6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835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635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8305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06" r:id="rId5" name="Button 2">
              <controlPr defaultSize="0" print="0" autoFill="0" autoPict="0" macro="[0]!Print_Sheet4A1_Reserve_1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07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76200</xdr:colOff>
                    <xdr:row>0</xdr:row>
                    <xdr:rowOff>9525</xdr:rowOff>
                  </from>
                  <to>
                    <xdr:col>5</xdr:col>
                    <xdr:colOff>95250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8308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66675</xdr:colOff>
                    <xdr:row>1</xdr:row>
                    <xdr:rowOff>104775</xdr:rowOff>
                  </from>
                  <to>
                    <xdr:col>5</xdr:col>
                    <xdr:colOff>95250</xdr:colOff>
                    <xdr:row>3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11111111111"/>
  <dimension ref="A1:I99"/>
  <sheetViews>
    <sheetView showGridLines="0" topLeftCell="A40" zoomScaleNormal="100" workbookViewId="0">
      <selection activeCell="H27" sqref="H27"/>
    </sheetView>
  </sheetViews>
  <sheetFormatPr defaultColWidth="9.42578125" defaultRowHeight="12.75" x14ac:dyDescent="0.2"/>
  <cols>
    <col min="1" max="1" width="22.5703125" style="7" customWidth="1"/>
    <col min="2" max="2" width="7.140625" style="7" customWidth="1"/>
    <col min="3" max="3" width="9.85546875" style="7" customWidth="1"/>
    <col min="4" max="4" width="20.5703125" style="7" customWidth="1"/>
    <col min="5" max="5" width="8.42578125" style="7" customWidth="1"/>
    <col min="6" max="6" width="9.42578125" style="7" customWidth="1"/>
    <col min="7" max="7" width="8.42578125" style="7" customWidth="1"/>
    <col min="8" max="8" width="11.85546875" style="7" customWidth="1"/>
    <col min="9" max="243" width="9.42578125" style="7"/>
    <col min="244" max="244" width="1.5703125" style="7" customWidth="1"/>
    <col min="245" max="16384" width="9.42578125" style="7"/>
  </cols>
  <sheetData>
    <row r="1" spans="1:9" x14ac:dyDescent="0.2">
      <c r="A1"/>
      <c r="B1"/>
      <c r="C1"/>
      <c r="D1"/>
      <c r="E1"/>
      <c r="F1"/>
      <c r="G1" s="18"/>
      <c r="H1" s="33" t="s">
        <v>783</v>
      </c>
    </row>
    <row r="2" spans="1:9" ht="18" customHeight="1" x14ac:dyDescent="0.2">
      <c r="A2" s="1359" t="str">
        <f>Year&amp;" BUDGET STATEMENT FOR "&amp; COUNTY_NAME&amp;" COUNTY WELFARE AGENCY"</f>
        <v>2010 BUDGET STATEMENT FOR CAMDEN COUNTY WELFARE AGENCY</v>
      </c>
      <c r="B2" s="1359"/>
      <c r="C2" s="1359"/>
      <c r="D2" s="1359"/>
      <c r="E2" s="1359"/>
      <c r="F2" s="1359"/>
      <c r="G2" s="1359"/>
      <c r="H2" s="1359"/>
    </row>
    <row r="3" spans="1:9" ht="18" customHeight="1" x14ac:dyDescent="0.2">
      <c r="A3"/>
      <c r="B3" s="1359" t="s">
        <v>795</v>
      </c>
      <c r="C3" s="1359"/>
      <c r="D3" s="1359"/>
      <c r="E3" s="1359"/>
      <c r="F3" s="1359"/>
      <c r="H3" s="6"/>
    </row>
    <row r="4" spans="1:9" customFormat="1" x14ac:dyDescent="0.2">
      <c r="A4" s="1359"/>
      <c r="B4" s="1359"/>
      <c r="C4" s="1359"/>
      <c r="D4" s="1359"/>
      <c r="E4" s="1359"/>
      <c r="F4" s="1359"/>
      <c r="G4" s="1359"/>
      <c r="H4" s="1359"/>
      <c r="I4" s="4"/>
    </row>
    <row r="5" spans="1:9" x14ac:dyDescent="0.2">
      <c r="A5" s="8"/>
      <c r="B5" s="9"/>
      <c r="C5" s="9"/>
      <c r="D5" s="87" t="s">
        <v>788</v>
      </c>
      <c r="E5" s="10" t="s">
        <v>654</v>
      </c>
      <c r="F5" s="10" t="s">
        <v>655</v>
      </c>
      <c r="G5" s="10">
        <f>Year</f>
        <v>2010</v>
      </c>
      <c r="H5" s="10" t="str">
        <f>Year&amp;" Amount"</f>
        <v>2010 Amount</v>
      </c>
      <c r="I5" s="6"/>
    </row>
    <row r="6" spans="1:9" x14ac:dyDescent="0.2">
      <c r="A6" s="11" t="s">
        <v>656</v>
      </c>
      <c r="B6" s="12" t="s">
        <v>791</v>
      </c>
      <c r="C6" s="12" t="s">
        <v>657</v>
      </c>
      <c r="D6" s="114" t="s">
        <v>787</v>
      </c>
      <c r="E6" s="12" t="s">
        <v>662</v>
      </c>
      <c r="F6" s="12" t="s">
        <v>658</v>
      </c>
      <c r="G6" s="12" t="s">
        <v>659</v>
      </c>
      <c r="H6" s="12" t="s">
        <v>663</v>
      </c>
      <c r="I6" s="6"/>
    </row>
    <row r="7" spans="1:9" x14ac:dyDescent="0.2">
      <c r="A7" s="13" t="s">
        <v>660</v>
      </c>
      <c r="B7" s="12" t="s">
        <v>792</v>
      </c>
      <c r="C7" s="12" t="s">
        <v>661</v>
      </c>
      <c r="D7" s="115" t="s">
        <v>438</v>
      </c>
      <c r="E7" s="12" t="s">
        <v>790</v>
      </c>
      <c r="F7" s="12" t="s">
        <v>662</v>
      </c>
      <c r="G7" s="12" t="s">
        <v>663</v>
      </c>
      <c r="H7" s="12" t="s">
        <v>789</v>
      </c>
      <c r="I7" s="6"/>
    </row>
    <row r="8" spans="1:9" s="14" customFormat="1" x14ac:dyDescent="0.2">
      <c r="A8" s="50" t="s">
        <v>664</v>
      </c>
      <c r="B8" s="88" t="s">
        <v>429</v>
      </c>
      <c r="C8" s="51" t="s">
        <v>665</v>
      </c>
      <c r="D8" s="88" t="s">
        <v>439</v>
      </c>
      <c r="E8" s="51" t="s">
        <v>666</v>
      </c>
      <c r="F8" s="51" t="s">
        <v>667</v>
      </c>
      <c r="G8" s="51" t="s">
        <v>668</v>
      </c>
      <c r="H8" s="51" t="s">
        <v>669</v>
      </c>
      <c r="I8" s="19"/>
    </row>
    <row r="9" spans="1:9" s="14" customFormat="1" x14ac:dyDescent="0.2">
      <c r="A9" s="84"/>
      <c r="B9" s="85"/>
      <c r="C9" s="85"/>
      <c r="D9" s="85"/>
      <c r="E9" s="85"/>
      <c r="F9" s="85"/>
      <c r="G9" s="85"/>
      <c r="H9" s="85"/>
      <c r="I9" s="19"/>
    </row>
    <row r="10" spans="1:9" x14ac:dyDescent="0.2">
      <c r="A10" s="66"/>
      <c r="B10" s="67"/>
      <c r="C10" s="67"/>
      <c r="D10" s="67"/>
      <c r="E10" s="68"/>
      <c r="F10" s="68"/>
      <c r="G10" s="67"/>
      <c r="H10" s="89"/>
      <c r="I10" s="6"/>
    </row>
    <row r="11" spans="1:9" x14ac:dyDescent="0.2">
      <c r="A11" s="66"/>
      <c r="B11" s="67"/>
      <c r="C11" s="67"/>
      <c r="D11" s="67"/>
      <c r="E11" s="68"/>
      <c r="F11" s="68"/>
      <c r="G11" s="67"/>
      <c r="H11" s="89"/>
      <c r="I11" s="6"/>
    </row>
    <row r="12" spans="1:9" x14ac:dyDescent="0.2">
      <c r="A12" s="66"/>
      <c r="B12" s="67"/>
      <c r="C12" s="67"/>
      <c r="D12" s="67"/>
      <c r="E12" s="68"/>
      <c r="F12" s="68"/>
      <c r="G12" s="67"/>
      <c r="H12" s="89"/>
      <c r="I12" s="6"/>
    </row>
    <row r="13" spans="1:9" x14ac:dyDescent="0.2">
      <c r="A13" s="66"/>
      <c r="B13" s="67"/>
      <c r="C13" s="67"/>
      <c r="D13" s="67"/>
      <c r="E13" s="68"/>
      <c r="F13" s="68"/>
      <c r="G13" s="67"/>
      <c r="H13" s="89"/>
      <c r="I13" s="6"/>
    </row>
    <row r="14" spans="1:9" x14ac:dyDescent="0.2">
      <c r="A14" s="66"/>
      <c r="B14" s="67"/>
      <c r="C14" s="67"/>
      <c r="D14" s="67"/>
      <c r="E14" s="68"/>
      <c r="F14" s="68"/>
      <c r="G14" s="67"/>
      <c r="H14" s="89"/>
      <c r="I14" s="6"/>
    </row>
    <row r="15" spans="1:9" x14ac:dyDescent="0.2">
      <c r="A15" s="66"/>
      <c r="B15" s="67"/>
      <c r="C15" s="67"/>
      <c r="D15" s="67"/>
      <c r="E15" s="68"/>
      <c r="F15" s="68"/>
      <c r="G15" s="67"/>
      <c r="H15" s="89"/>
      <c r="I15" s="6"/>
    </row>
    <row r="16" spans="1:9" x14ac:dyDescent="0.2">
      <c r="A16" s="66"/>
      <c r="B16" s="67"/>
      <c r="C16" s="67"/>
      <c r="D16" s="67"/>
      <c r="E16" s="68"/>
      <c r="F16" s="68"/>
      <c r="G16" s="67"/>
      <c r="H16" s="89"/>
      <c r="I16" s="6"/>
    </row>
    <row r="17" spans="1:9" x14ac:dyDescent="0.2">
      <c r="A17" s="66"/>
      <c r="B17" s="67"/>
      <c r="C17" s="67"/>
      <c r="D17" s="67"/>
      <c r="E17" s="68"/>
      <c r="F17" s="68"/>
      <c r="G17" s="67"/>
      <c r="H17" s="89"/>
      <c r="I17" s="6"/>
    </row>
    <row r="18" spans="1:9" x14ac:dyDescent="0.2">
      <c r="A18" s="66"/>
      <c r="B18" s="67"/>
      <c r="C18" s="67"/>
      <c r="D18" s="67"/>
      <c r="E18" s="68"/>
      <c r="F18" s="68"/>
      <c r="G18" s="67"/>
      <c r="H18" s="89"/>
      <c r="I18" s="6"/>
    </row>
    <row r="19" spans="1:9" x14ac:dyDescent="0.2">
      <c r="A19" s="66"/>
      <c r="B19" s="67"/>
      <c r="C19" s="67"/>
      <c r="D19" s="67"/>
      <c r="E19" s="68"/>
      <c r="F19" s="68"/>
      <c r="G19" s="67"/>
      <c r="H19" s="89"/>
      <c r="I19" s="6"/>
    </row>
    <row r="20" spans="1:9" x14ac:dyDescent="0.2">
      <c r="A20" s="66"/>
      <c r="B20" s="67"/>
      <c r="C20" s="67"/>
      <c r="D20" s="67"/>
      <c r="E20" s="68"/>
      <c r="F20" s="68"/>
      <c r="G20" s="67"/>
      <c r="H20" s="89"/>
      <c r="I20" s="6"/>
    </row>
    <row r="21" spans="1:9" x14ac:dyDescent="0.2">
      <c r="A21" s="66"/>
      <c r="B21" s="67"/>
      <c r="C21" s="67"/>
      <c r="D21" s="67"/>
      <c r="E21" s="68"/>
      <c r="F21" s="68"/>
      <c r="G21" s="67"/>
      <c r="H21" s="89"/>
      <c r="I21" s="6"/>
    </row>
    <row r="22" spans="1:9" x14ac:dyDescent="0.2">
      <c r="A22" s="66"/>
      <c r="B22" s="67"/>
      <c r="C22" s="67"/>
      <c r="D22" s="67"/>
      <c r="E22" s="68"/>
      <c r="F22" s="68"/>
      <c r="G22" s="67"/>
      <c r="H22" s="89"/>
      <c r="I22" s="6"/>
    </row>
    <row r="23" spans="1:9" x14ac:dyDescent="0.2">
      <c r="A23" s="66"/>
      <c r="B23" s="67"/>
      <c r="C23" s="67"/>
      <c r="D23" s="67"/>
      <c r="E23" s="68"/>
      <c r="F23" s="68"/>
      <c r="G23" s="67"/>
      <c r="H23" s="89"/>
      <c r="I23" s="6"/>
    </row>
    <row r="24" spans="1:9" x14ac:dyDescent="0.2">
      <c r="A24" s="66"/>
      <c r="B24" s="67"/>
      <c r="C24" s="67"/>
      <c r="D24" s="67"/>
      <c r="E24" s="68"/>
      <c r="F24" s="68"/>
      <c r="G24" s="67"/>
      <c r="H24" s="89"/>
      <c r="I24" s="6"/>
    </row>
    <row r="25" spans="1:9" x14ac:dyDescent="0.2">
      <c r="A25" s="66"/>
      <c r="B25" s="67"/>
      <c r="C25" s="67"/>
      <c r="D25" s="67"/>
      <c r="E25" s="68"/>
      <c r="F25" s="68"/>
      <c r="G25" s="67"/>
      <c r="H25" s="89"/>
      <c r="I25" s="6"/>
    </row>
    <row r="26" spans="1:9" x14ac:dyDescent="0.2">
      <c r="A26" s="66"/>
      <c r="B26" s="67"/>
      <c r="C26" s="67"/>
      <c r="D26" s="67"/>
      <c r="E26" s="68"/>
      <c r="F26" s="68"/>
      <c r="G26" s="67"/>
      <c r="H26" s="89"/>
      <c r="I26" s="6"/>
    </row>
    <row r="27" spans="1:9" x14ac:dyDescent="0.2">
      <c r="A27" s="66"/>
      <c r="B27" s="67"/>
      <c r="C27" s="67"/>
      <c r="D27" s="67"/>
      <c r="E27" s="68"/>
      <c r="F27" s="68"/>
      <c r="G27" s="67"/>
      <c r="H27" s="89"/>
      <c r="I27" s="6"/>
    </row>
    <row r="28" spans="1:9" x14ac:dyDescent="0.2">
      <c r="A28" s="66"/>
      <c r="B28" s="67"/>
      <c r="C28" s="67"/>
      <c r="D28" s="67"/>
      <c r="E28" s="68"/>
      <c r="F28" s="68"/>
      <c r="G28" s="67"/>
      <c r="H28" s="89"/>
      <c r="I28" s="6"/>
    </row>
    <row r="29" spans="1:9" x14ac:dyDescent="0.2">
      <c r="A29" s="66"/>
      <c r="B29" s="67"/>
      <c r="C29" s="67"/>
      <c r="D29" s="67"/>
      <c r="E29" s="68"/>
      <c r="F29" s="68"/>
      <c r="G29" s="67"/>
      <c r="H29" s="89"/>
      <c r="I29" s="6"/>
    </row>
    <row r="30" spans="1:9" x14ac:dyDescent="0.2">
      <c r="A30" s="66"/>
      <c r="B30" s="67"/>
      <c r="C30" s="67"/>
      <c r="D30" s="67"/>
      <c r="E30" s="68"/>
      <c r="F30" s="68"/>
      <c r="G30" s="67"/>
      <c r="H30" s="89"/>
      <c r="I30" s="6"/>
    </row>
    <row r="31" spans="1:9" x14ac:dyDescent="0.2">
      <c r="A31" s="66"/>
      <c r="B31" s="67"/>
      <c r="C31" s="67"/>
      <c r="D31" s="67"/>
      <c r="E31" s="68"/>
      <c r="F31" s="68"/>
      <c r="G31" s="67"/>
      <c r="H31" s="89"/>
      <c r="I31" s="6"/>
    </row>
    <row r="32" spans="1:9" x14ac:dyDescent="0.2">
      <c r="A32" s="66"/>
      <c r="B32" s="67"/>
      <c r="C32" s="67"/>
      <c r="D32" s="67"/>
      <c r="E32" s="68"/>
      <c r="F32" s="68"/>
      <c r="G32" s="67"/>
      <c r="H32" s="89"/>
      <c r="I32" s="6"/>
    </row>
    <row r="33" spans="1:9" x14ac:dyDescent="0.2">
      <c r="A33" s="66"/>
      <c r="B33" s="67"/>
      <c r="C33" s="67"/>
      <c r="D33" s="67"/>
      <c r="E33" s="68"/>
      <c r="F33" s="68"/>
      <c r="G33" s="67"/>
      <c r="H33" s="89"/>
      <c r="I33" s="6"/>
    </row>
    <row r="34" spans="1:9" x14ac:dyDescent="0.2">
      <c r="A34" s="66"/>
      <c r="B34" s="67"/>
      <c r="C34" s="67"/>
      <c r="D34" s="67"/>
      <c r="E34" s="68"/>
      <c r="F34" s="68"/>
      <c r="G34" s="67"/>
      <c r="H34" s="89"/>
      <c r="I34" s="6"/>
    </row>
    <row r="35" spans="1:9" x14ac:dyDescent="0.2">
      <c r="A35" s="66"/>
      <c r="B35" s="67"/>
      <c r="C35" s="67"/>
      <c r="D35" s="67"/>
      <c r="E35" s="68"/>
      <c r="F35" s="68"/>
      <c r="G35" s="67"/>
      <c r="H35" s="89"/>
      <c r="I35" s="6"/>
    </row>
    <row r="36" spans="1:9" x14ac:dyDescent="0.2">
      <c r="A36" s="66"/>
      <c r="B36" s="67"/>
      <c r="C36" s="67"/>
      <c r="D36" s="67"/>
      <c r="E36" s="68"/>
      <c r="F36" s="68"/>
      <c r="G36" s="67"/>
      <c r="H36" s="89"/>
      <c r="I36" s="6"/>
    </row>
    <row r="37" spans="1:9" x14ac:dyDescent="0.2">
      <c r="A37" s="66"/>
      <c r="B37" s="67"/>
      <c r="C37" s="67"/>
      <c r="D37" s="67"/>
      <c r="E37" s="68"/>
      <c r="F37" s="68"/>
      <c r="G37" s="67"/>
      <c r="H37" s="89"/>
      <c r="I37" s="6"/>
    </row>
    <row r="38" spans="1:9" x14ac:dyDescent="0.2">
      <c r="A38" s="66"/>
      <c r="B38" s="67"/>
      <c r="C38" s="67"/>
      <c r="D38" s="67"/>
      <c r="E38" s="68"/>
      <c r="F38" s="68"/>
      <c r="G38" s="67"/>
      <c r="H38" s="89"/>
      <c r="I38" s="6"/>
    </row>
    <row r="39" spans="1:9" x14ac:dyDescent="0.2">
      <c r="A39" s="66"/>
      <c r="B39" s="67"/>
      <c r="C39" s="67"/>
      <c r="D39" s="67"/>
      <c r="E39" s="68"/>
      <c r="F39" s="68"/>
      <c r="G39" s="67"/>
      <c r="H39" s="89"/>
      <c r="I39" s="6"/>
    </row>
    <row r="40" spans="1:9" x14ac:dyDescent="0.2">
      <c r="A40" s="66"/>
      <c r="B40" s="67"/>
      <c r="C40" s="67"/>
      <c r="D40" s="67"/>
      <c r="E40" s="68"/>
      <c r="F40" s="68"/>
      <c r="G40" s="67"/>
      <c r="H40" s="89"/>
      <c r="I40" s="6"/>
    </row>
    <row r="41" spans="1:9" x14ac:dyDescent="0.2">
      <c r="A41" s="66"/>
      <c r="B41" s="67"/>
      <c r="C41" s="67"/>
      <c r="D41" s="67"/>
      <c r="E41" s="68"/>
      <c r="F41" s="68"/>
      <c r="G41" s="67"/>
      <c r="H41" s="89"/>
      <c r="I41" s="6"/>
    </row>
    <row r="42" spans="1:9" x14ac:dyDescent="0.2">
      <c r="A42" s="66"/>
      <c r="B42" s="67"/>
      <c r="C42" s="67"/>
      <c r="D42" s="67"/>
      <c r="E42" s="68"/>
      <c r="F42" s="68"/>
      <c r="G42" s="67"/>
      <c r="H42" s="89"/>
      <c r="I42" s="6"/>
    </row>
    <row r="43" spans="1:9" x14ac:dyDescent="0.2">
      <c r="A43" s="66"/>
      <c r="B43" s="67"/>
      <c r="C43" s="67"/>
      <c r="D43" s="67"/>
      <c r="E43" s="68"/>
      <c r="F43" s="68"/>
      <c r="G43" s="67"/>
      <c r="H43" s="89"/>
      <c r="I43" s="6"/>
    </row>
    <row r="44" spans="1:9" x14ac:dyDescent="0.2">
      <c r="A44" s="66"/>
      <c r="B44" s="67"/>
      <c r="C44" s="67"/>
      <c r="D44" s="67"/>
      <c r="E44" s="68"/>
      <c r="F44" s="68"/>
      <c r="G44" s="67"/>
      <c r="H44" s="89"/>
      <c r="I44" s="6"/>
    </row>
    <row r="45" spans="1:9" x14ac:dyDescent="0.2">
      <c r="A45" s="69" t="s">
        <v>456</v>
      </c>
      <c r="B45" s="67"/>
      <c r="C45" s="67"/>
      <c r="D45" s="67"/>
      <c r="E45" s="68"/>
      <c r="F45" s="68"/>
      <c r="G45" s="70" t="s">
        <v>456</v>
      </c>
      <c r="H45" s="89"/>
      <c r="I45" s="6"/>
    </row>
    <row r="46" spans="1:9" x14ac:dyDescent="0.2">
      <c r="A46" s="71"/>
      <c r="B46" s="72"/>
      <c r="C46" s="72"/>
      <c r="D46" s="72"/>
      <c r="E46" s="160"/>
      <c r="F46" s="73"/>
      <c r="G46" s="74"/>
      <c r="H46" s="90"/>
      <c r="I46" s="6"/>
    </row>
    <row r="47" spans="1:9" x14ac:dyDescent="0.2">
      <c r="A47" s="17" t="s">
        <v>670</v>
      </c>
      <c r="B47" s="6"/>
      <c r="C47" s="6"/>
      <c r="D47" s="6"/>
      <c r="E47" s="6"/>
      <c r="F47" s="6"/>
      <c r="G47" s="6"/>
      <c r="H47" s="6"/>
      <c r="I47" s="6"/>
    </row>
    <row r="48" spans="1:9" ht="18" customHeight="1" x14ac:dyDescent="0.2">
      <c r="A48" s="17" t="str">
        <f>"Total Amount Budgeted for"&amp;" "&amp;Year</f>
        <v>Total Amount Budgeted for 2010</v>
      </c>
      <c r="B48" s="6"/>
      <c r="C48"/>
      <c r="D48" s="113" t="s">
        <v>796</v>
      </c>
      <c r="E48" s="123">
        <f>SUM(E9:E46)</f>
        <v>0</v>
      </c>
      <c r="F48" s="18"/>
      <c r="G48" s="17" t="s">
        <v>682</v>
      </c>
      <c r="H48" s="86">
        <f>SUM(H9:H46)</f>
        <v>0</v>
      </c>
      <c r="I48" s="6"/>
    </row>
    <row r="49" spans="1:8" x14ac:dyDescent="0.2">
      <c r="A49" s="17" t="s">
        <v>671</v>
      </c>
      <c r="B49" s="6"/>
      <c r="C49" s="6"/>
      <c r="D49" s="6"/>
      <c r="E49" s="6"/>
      <c r="F49" s="6"/>
      <c r="G49" s="6"/>
      <c r="H49" s="6"/>
    </row>
    <row r="50" spans="1:8" x14ac:dyDescent="0.2">
      <c r="A50" s="17"/>
      <c r="B50" s="6"/>
      <c r="C50" s="6"/>
      <c r="D50" s="6"/>
      <c r="E50" s="6"/>
      <c r="F50" s="6"/>
      <c r="G50" s="6"/>
      <c r="H50" s="6"/>
    </row>
    <row r="51" spans="1:8" x14ac:dyDescent="0.2">
      <c r="A51"/>
      <c r="B51"/>
      <c r="C51"/>
      <c r="D51"/>
      <c r="E51"/>
      <c r="F51" s="6"/>
      <c r="G51" s="6"/>
      <c r="H51" s="6"/>
    </row>
    <row r="52" spans="1:8" x14ac:dyDescent="0.2">
      <c r="A52"/>
      <c r="B52"/>
      <c r="C52"/>
      <c r="D52"/>
      <c r="E52"/>
      <c r="F52" s="6"/>
      <c r="G52" s="6"/>
      <c r="H52" s="6"/>
    </row>
    <row r="53" spans="1:8" x14ac:dyDescent="0.2">
      <c r="A53"/>
      <c r="B53"/>
      <c r="C53"/>
      <c r="D53"/>
      <c r="E53"/>
      <c r="F53" s="6"/>
      <c r="G53" s="6"/>
      <c r="H53" s="6"/>
    </row>
    <row r="54" spans="1:8" x14ac:dyDescent="0.2">
      <c r="A54"/>
      <c r="B54"/>
      <c r="C54"/>
      <c r="D54"/>
      <c r="E54"/>
      <c r="F54" s="6"/>
      <c r="G54" s="6"/>
      <c r="H54" s="6"/>
    </row>
    <row r="55" spans="1:8" x14ac:dyDescent="0.2">
      <c r="A55"/>
      <c r="B55"/>
      <c r="C55"/>
      <c r="D55"/>
      <c r="E55"/>
      <c r="F55" s="6"/>
      <c r="G55" s="6"/>
      <c r="H55" s="6"/>
    </row>
    <row r="56" spans="1:8" x14ac:dyDescent="0.2">
      <c r="A56"/>
      <c r="B56"/>
      <c r="C56"/>
      <c r="D56"/>
      <c r="E56"/>
      <c r="F56" s="6"/>
      <c r="G56" s="6"/>
      <c r="H56" s="6"/>
    </row>
    <row r="57" spans="1:8" x14ac:dyDescent="0.2">
      <c r="A57"/>
      <c r="B57"/>
      <c r="C57"/>
      <c r="D57"/>
      <c r="E57"/>
      <c r="F57" s="6"/>
      <c r="G57" s="6"/>
      <c r="H57" s="6"/>
    </row>
    <row r="58" spans="1:8" x14ac:dyDescent="0.2">
      <c r="A58"/>
      <c r="B58"/>
      <c r="C58"/>
      <c r="D58"/>
      <c r="E58"/>
      <c r="F58" s="6"/>
      <c r="G58" s="6"/>
      <c r="H58" s="6"/>
    </row>
    <row r="59" spans="1:8" x14ac:dyDescent="0.2">
      <c r="A59"/>
      <c r="B59"/>
      <c r="C59"/>
      <c r="D59"/>
      <c r="E59"/>
      <c r="F59" s="6"/>
      <c r="G59" s="6"/>
      <c r="H59" s="6"/>
    </row>
    <row r="60" spans="1:8" x14ac:dyDescent="0.2">
      <c r="A60"/>
      <c r="B60"/>
      <c r="C60"/>
      <c r="D60"/>
      <c r="E60"/>
      <c r="F60" s="6"/>
      <c r="G60" s="6"/>
      <c r="H60" s="6"/>
    </row>
    <row r="61" spans="1:8" x14ac:dyDescent="0.2">
      <c r="A61"/>
      <c r="B61"/>
      <c r="C61"/>
      <c r="D61"/>
      <c r="E61"/>
      <c r="F61" s="6"/>
      <c r="G61" s="6"/>
      <c r="H61" s="6"/>
    </row>
    <row r="62" spans="1:8" x14ac:dyDescent="0.2">
      <c r="A62"/>
      <c r="B62"/>
      <c r="C62"/>
      <c r="D62"/>
      <c r="E62"/>
      <c r="F62" s="6"/>
      <c r="G62" s="6"/>
      <c r="H62" s="6"/>
    </row>
    <row r="63" spans="1:8" x14ac:dyDescent="0.2">
      <c r="A63"/>
      <c r="B63"/>
      <c r="C63"/>
      <c r="D63"/>
      <c r="E63"/>
      <c r="F63" s="6"/>
      <c r="G63" s="6"/>
      <c r="H63" s="6"/>
    </row>
    <row r="64" spans="1:8" x14ac:dyDescent="0.2">
      <c r="A64"/>
      <c r="B64"/>
      <c r="C64"/>
      <c r="D64"/>
      <c r="E64"/>
      <c r="F64" s="6"/>
      <c r="G64" s="6"/>
      <c r="H64" s="6"/>
    </row>
    <row r="65" spans="1:8" x14ac:dyDescent="0.2">
      <c r="A65"/>
      <c r="B65"/>
      <c r="C65"/>
      <c r="D65"/>
      <c r="E65"/>
      <c r="F65" s="6"/>
      <c r="G65" s="6"/>
      <c r="H65" s="6"/>
    </row>
    <row r="66" spans="1:8" x14ac:dyDescent="0.2">
      <c r="A66"/>
      <c r="B66"/>
      <c r="C66"/>
      <c r="D66"/>
      <c r="E66"/>
      <c r="F66" s="6"/>
      <c r="G66" s="6"/>
      <c r="H66" s="6"/>
    </row>
    <row r="67" spans="1:8" x14ac:dyDescent="0.2">
      <c r="A67"/>
      <c r="B67"/>
      <c r="C67"/>
      <c r="D67"/>
      <c r="E67"/>
      <c r="F67" s="6"/>
      <c r="G67" s="6"/>
      <c r="H67" s="6"/>
    </row>
    <row r="68" spans="1:8" x14ac:dyDescent="0.2">
      <c r="A68"/>
      <c r="B68"/>
      <c r="C68"/>
      <c r="D68"/>
      <c r="E68"/>
      <c r="F68" s="6"/>
      <c r="G68" s="6"/>
      <c r="H68" s="6"/>
    </row>
    <row r="69" spans="1:8" x14ac:dyDescent="0.2">
      <c r="A69"/>
      <c r="B69"/>
      <c r="C69"/>
      <c r="D69"/>
      <c r="E69"/>
      <c r="F69" s="6"/>
      <c r="G69" s="6"/>
      <c r="H69" s="6"/>
    </row>
    <row r="70" spans="1:8" x14ac:dyDescent="0.2">
      <c r="A70" s="6"/>
      <c r="B70" s="6"/>
      <c r="C70" s="6"/>
      <c r="D70" s="6"/>
      <c r="E70" s="6"/>
      <c r="F70" s="6"/>
      <c r="G70" s="6"/>
      <c r="H70" s="6"/>
    </row>
    <row r="71" spans="1:8" x14ac:dyDescent="0.2">
      <c r="A71" s="6"/>
      <c r="B71" s="6"/>
      <c r="C71" s="6"/>
      <c r="D71" s="6"/>
      <c r="E71" s="6"/>
      <c r="F71" s="6"/>
      <c r="G71" s="6"/>
      <c r="H71" s="6"/>
    </row>
    <row r="72" spans="1:8" x14ac:dyDescent="0.2">
      <c r="A72" s="6"/>
      <c r="B72" s="6"/>
      <c r="C72" s="6"/>
      <c r="D72" s="6"/>
      <c r="E72" s="6"/>
      <c r="F72" s="6"/>
      <c r="G72" s="6"/>
      <c r="H72" s="6"/>
    </row>
    <row r="73" spans="1:8" x14ac:dyDescent="0.2">
      <c r="A73" s="6"/>
      <c r="B73" s="6"/>
      <c r="C73" s="6"/>
      <c r="D73" s="6"/>
      <c r="E73" s="6"/>
      <c r="F73" s="6"/>
      <c r="G73" s="6"/>
      <c r="H73" s="6"/>
    </row>
    <row r="74" spans="1:8" x14ac:dyDescent="0.2">
      <c r="A74" s="6"/>
      <c r="B74" s="6"/>
      <c r="C74" s="6"/>
      <c r="D74" s="6"/>
      <c r="E74" s="6"/>
      <c r="F74" s="6"/>
      <c r="G74" s="6"/>
      <c r="H74" s="6"/>
    </row>
    <row r="75" spans="1:8" x14ac:dyDescent="0.2">
      <c r="A75" s="6"/>
      <c r="B75" s="6"/>
      <c r="C75" s="6"/>
      <c r="D75" s="6"/>
      <c r="E75" s="6"/>
      <c r="F75" s="6"/>
      <c r="G75" s="6"/>
      <c r="H75" s="6"/>
    </row>
    <row r="76" spans="1:8" x14ac:dyDescent="0.2">
      <c r="A76" s="6"/>
      <c r="B76" s="6"/>
      <c r="C76" s="6"/>
      <c r="D76" s="6"/>
      <c r="E76" s="6"/>
      <c r="F76" s="6"/>
      <c r="G76" s="6"/>
      <c r="H76" s="6"/>
    </row>
    <row r="77" spans="1:8" x14ac:dyDescent="0.2">
      <c r="A77" s="6"/>
      <c r="B77" s="6"/>
      <c r="C77" s="6"/>
      <c r="D77" s="6"/>
      <c r="E77" s="6"/>
      <c r="F77" s="6"/>
      <c r="G77" s="6"/>
      <c r="H77" s="6"/>
    </row>
    <row r="78" spans="1:8" x14ac:dyDescent="0.2">
      <c r="A78" s="6"/>
      <c r="B78" s="6"/>
      <c r="C78" s="6"/>
      <c r="D78" s="6"/>
      <c r="E78" s="6"/>
      <c r="F78" s="6"/>
      <c r="G78" s="6"/>
      <c r="H78" s="6"/>
    </row>
    <row r="79" spans="1:8" x14ac:dyDescent="0.2">
      <c r="A79" s="6"/>
      <c r="B79" s="6"/>
      <c r="C79" s="6"/>
      <c r="D79" s="6"/>
      <c r="E79" s="6"/>
      <c r="F79" s="6"/>
      <c r="G79" s="6"/>
      <c r="H79" s="6"/>
    </row>
    <row r="80" spans="1:8" x14ac:dyDescent="0.2">
      <c r="A80" s="6"/>
      <c r="B80" s="6"/>
      <c r="C80" s="6"/>
      <c r="D80" s="6"/>
      <c r="E80" s="6"/>
      <c r="F80" s="6"/>
      <c r="G80" s="6"/>
      <c r="H80" s="6"/>
    </row>
    <row r="81" spans="1:8" x14ac:dyDescent="0.2">
      <c r="A81" s="6"/>
      <c r="B81" s="6"/>
      <c r="C81" s="6"/>
      <c r="D81" s="6"/>
      <c r="E81" s="6"/>
      <c r="F81" s="6"/>
      <c r="G81" s="6"/>
      <c r="H81" s="6"/>
    </row>
    <row r="82" spans="1:8" x14ac:dyDescent="0.2">
      <c r="A82" s="6"/>
      <c r="B82" s="6"/>
      <c r="C82" s="6"/>
      <c r="D82" s="6"/>
      <c r="E82" s="6"/>
      <c r="F82" s="6"/>
      <c r="G82" s="6"/>
      <c r="H82" s="6"/>
    </row>
    <row r="83" spans="1:8" x14ac:dyDescent="0.2">
      <c r="A83" s="6"/>
      <c r="B83" s="6"/>
      <c r="C83" s="6"/>
      <c r="D83" s="6"/>
      <c r="E83" s="6"/>
      <c r="F83" s="6"/>
      <c r="G83" s="6"/>
      <c r="H83" s="6"/>
    </row>
    <row r="84" spans="1:8" x14ac:dyDescent="0.2">
      <c r="A84" s="6"/>
      <c r="B84" s="6"/>
      <c r="C84" s="6"/>
      <c r="D84" s="6"/>
      <c r="E84" s="6"/>
      <c r="F84" s="6"/>
      <c r="G84" s="6"/>
      <c r="H84" s="6"/>
    </row>
    <row r="85" spans="1:8" x14ac:dyDescent="0.2">
      <c r="A85" s="6"/>
      <c r="B85" s="6"/>
      <c r="C85" s="6"/>
      <c r="D85" s="6"/>
      <c r="E85" s="6"/>
      <c r="F85" s="6"/>
      <c r="G85" s="6"/>
      <c r="H85" s="6"/>
    </row>
    <row r="86" spans="1:8" x14ac:dyDescent="0.2">
      <c r="A86" s="6"/>
      <c r="B86" s="6"/>
      <c r="C86" s="6"/>
      <c r="D86" s="6"/>
      <c r="E86" s="6"/>
      <c r="F86" s="6"/>
      <c r="G86" s="6"/>
      <c r="H86" s="6"/>
    </row>
    <row r="87" spans="1:8" x14ac:dyDescent="0.2">
      <c r="A87" s="6"/>
      <c r="B87" s="6"/>
      <c r="C87" s="6"/>
      <c r="D87" s="6"/>
      <c r="E87" s="6"/>
      <c r="F87" s="6"/>
      <c r="G87" s="6"/>
      <c r="H87" s="6"/>
    </row>
    <row r="88" spans="1:8" x14ac:dyDescent="0.2">
      <c r="A88" s="6"/>
      <c r="B88" s="6"/>
      <c r="C88" s="6"/>
      <c r="D88" s="6"/>
      <c r="E88" s="6"/>
      <c r="F88" s="6"/>
      <c r="G88" s="6"/>
      <c r="H88" s="6"/>
    </row>
    <row r="89" spans="1:8" x14ac:dyDescent="0.2">
      <c r="A89" s="6"/>
      <c r="B89" s="6"/>
      <c r="C89" s="6"/>
      <c r="D89" s="6"/>
      <c r="E89" s="6"/>
      <c r="F89" s="6"/>
      <c r="G89" s="6"/>
      <c r="H89" s="6"/>
    </row>
    <row r="90" spans="1:8" x14ac:dyDescent="0.2">
      <c r="A90" s="6"/>
      <c r="B90" s="6"/>
      <c r="C90" s="6"/>
      <c r="D90" s="6"/>
      <c r="E90" s="6"/>
      <c r="F90" s="6"/>
      <c r="G90" s="6"/>
    </row>
    <row r="91" spans="1:8" x14ac:dyDescent="0.2">
      <c r="A91" s="6"/>
      <c r="B91" s="6"/>
      <c r="C91" s="6"/>
      <c r="D91" s="6"/>
      <c r="E91" s="6"/>
      <c r="F91" s="6"/>
      <c r="G91" s="6"/>
    </row>
    <row r="92" spans="1:8" x14ac:dyDescent="0.2">
      <c r="A92" s="6"/>
      <c r="B92" s="6"/>
      <c r="C92" s="6"/>
      <c r="D92" s="6"/>
      <c r="E92" s="6"/>
      <c r="F92" s="6"/>
      <c r="G92" s="6"/>
    </row>
    <row r="93" spans="1:8" x14ac:dyDescent="0.2">
      <c r="A93" s="6"/>
      <c r="B93" s="6"/>
      <c r="C93" s="6"/>
      <c r="D93" s="6"/>
      <c r="E93" s="6"/>
      <c r="F93" s="6"/>
      <c r="G93" s="6"/>
    </row>
    <row r="94" spans="1:8" x14ac:dyDescent="0.2">
      <c r="A94" s="6"/>
      <c r="B94" s="6"/>
      <c r="C94" s="6"/>
      <c r="D94" s="6"/>
      <c r="E94" s="6"/>
      <c r="F94" s="6"/>
      <c r="G94" s="6"/>
    </row>
    <row r="95" spans="1:8" x14ac:dyDescent="0.2">
      <c r="A95" s="6"/>
      <c r="B95" s="6"/>
      <c r="C95" s="6"/>
      <c r="D95" s="6"/>
      <c r="E95" s="6"/>
      <c r="F95" s="6"/>
      <c r="G95" s="6"/>
    </row>
    <row r="96" spans="1:8" x14ac:dyDescent="0.2">
      <c r="A96" s="6"/>
      <c r="B96" s="6"/>
      <c r="C96" s="6"/>
      <c r="D96" s="6"/>
      <c r="E96" s="6"/>
      <c r="F96" s="6"/>
      <c r="G96" s="6"/>
    </row>
    <row r="97" spans="1:7" x14ac:dyDescent="0.2">
      <c r="A97" s="6"/>
      <c r="B97" s="6"/>
      <c r="C97" s="6"/>
      <c r="D97" s="6"/>
      <c r="E97" s="6"/>
      <c r="F97" s="6"/>
      <c r="G97" s="6"/>
    </row>
    <row r="98" spans="1:7" x14ac:dyDescent="0.2">
      <c r="A98" s="6"/>
      <c r="B98" s="6"/>
      <c r="C98" s="6"/>
      <c r="D98" s="6"/>
      <c r="E98" s="6"/>
      <c r="F98" s="6"/>
      <c r="G98" s="6"/>
    </row>
    <row r="99" spans="1:7" x14ac:dyDescent="0.2">
      <c r="A99" s="6"/>
      <c r="B99" s="6"/>
      <c r="C99" s="6"/>
      <c r="D99" s="6"/>
      <c r="E99" s="6"/>
      <c r="F99" s="6"/>
      <c r="G99" s="6"/>
    </row>
  </sheetData>
  <mergeCells count="3">
    <mergeCell ref="A4:H4"/>
    <mergeCell ref="A2:H2"/>
    <mergeCell ref="B3:F3"/>
  </mergeCells>
  <phoneticPr fontId="0" type="noConversion"/>
  <pageMargins left="0.5" right="0.25" top="1" bottom="1" header="0.5" footer="0.5"/>
  <pageSetup orientation="portrait" blackAndWhite="1" r:id="rId1"/>
  <headerFooter alignWithMargins="0">
    <oddFooter>&amp;C&amp;"Arial,Bold"&amp;12Ref. Sheet &amp;A</oddFooter>
  </headerFooter>
  <rowBreaks count="1" manualBreakCount="1">
    <brk id="49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6" r:id="rId4" name="Button 2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9525</xdr:rowOff>
                  </from>
                  <to>
                    <xdr:col>0</xdr:col>
                    <xdr:colOff>1095375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7" r:id="rId5" name="Button 3">
              <controlPr defaultSize="0" print="0" autoFill="0" autoPict="0" macro="[0]!Print_Sheet4A_Reserve_2">
                <anchor moveWithCells="1" sizeWithCells="1">
                  <from>
                    <xdr:col>0</xdr:col>
                    <xdr:colOff>9525</xdr:colOff>
                    <xdr:row>1</xdr:row>
                    <xdr:rowOff>85725</xdr:rowOff>
                  </from>
                  <to>
                    <xdr:col>0</xdr:col>
                    <xdr:colOff>1095375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8" r:id="rId6" name="Button 4">
              <controlPr defaultSize="0" print="0" autoFill="0" autoPict="0" macro="[0]!Go_To_Next_Sheet">
                <anchor moveWithCells="1" sizeWithCells="1">
                  <from>
                    <xdr:col>6</xdr:col>
                    <xdr:colOff>323850</xdr:colOff>
                    <xdr:row>0</xdr:row>
                    <xdr:rowOff>0</xdr:rowOff>
                  </from>
                  <to>
                    <xdr:col>7</xdr:col>
                    <xdr:colOff>809625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9" r:id="rId7" name="Button 5">
              <controlPr defaultSize="0" print="0" autoFill="0" autoPict="0" macro="[0]!Go_To_Previous_Sheet">
                <anchor moveWithCells="1" sizeWithCells="1">
                  <from>
                    <xdr:col>6</xdr:col>
                    <xdr:colOff>314325</xdr:colOff>
                    <xdr:row>1</xdr:row>
                    <xdr:rowOff>85725</xdr:rowOff>
                  </from>
                  <to>
                    <xdr:col>7</xdr:col>
                    <xdr:colOff>809625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1:AS197"/>
  <sheetViews>
    <sheetView showGridLines="0" workbookViewId="0">
      <selection activeCell="H10" sqref="H10"/>
    </sheetView>
  </sheetViews>
  <sheetFormatPr defaultColWidth="1.5703125" defaultRowHeight="12.75" x14ac:dyDescent="0.2"/>
  <cols>
    <col min="1" max="1" width="5.140625" style="424" customWidth="1"/>
    <col min="2" max="2" width="32" style="424" customWidth="1"/>
    <col min="3" max="15" width="9" style="424" customWidth="1"/>
    <col min="16" max="236" width="9.42578125" style="424" customWidth="1"/>
    <col min="237" max="16384" width="1.5703125" style="424"/>
  </cols>
  <sheetData>
    <row r="1" spans="1:45" ht="20.45" customHeight="1" x14ac:dyDescent="0.2">
      <c r="A1" s="1381"/>
      <c r="B1" s="1381"/>
      <c r="C1" s="423"/>
      <c r="E1" s="423"/>
      <c r="G1" s="423"/>
      <c r="H1" s="423"/>
      <c r="I1" s="423"/>
      <c r="J1" s="423"/>
      <c r="K1" s="423"/>
      <c r="L1" s="423"/>
      <c r="M1" s="423"/>
      <c r="N1" s="423"/>
      <c r="O1" s="425" t="s">
        <v>605</v>
      </c>
      <c r="P1" s="423"/>
      <c r="Q1" s="423"/>
      <c r="R1" s="423"/>
      <c r="S1" s="423"/>
      <c r="T1" s="423"/>
      <c r="U1" s="423"/>
      <c r="V1" s="423"/>
      <c r="W1" s="423"/>
      <c r="X1" s="423"/>
      <c r="Y1" s="423"/>
      <c r="Z1" s="423"/>
      <c r="AA1" s="423"/>
      <c r="AB1" s="423"/>
      <c r="AC1" s="423"/>
      <c r="AD1" s="423"/>
      <c r="AE1" s="423"/>
      <c r="AF1" s="423"/>
    </row>
    <row r="2" spans="1:45" ht="20.100000000000001" customHeight="1" x14ac:dyDescent="0.2">
      <c r="A2" s="1381" t="str">
        <f>'2A&amp;B'!C2</f>
        <v>2015 BUDGET STATEMENT CAMDEN COUNTY WELFARE AGENCY</v>
      </c>
      <c r="B2" s="1381"/>
      <c r="C2" s="1381"/>
      <c r="D2" s="1381"/>
      <c r="E2" s="1381"/>
      <c r="F2" s="1381"/>
      <c r="G2" s="1381"/>
      <c r="H2" s="1381"/>
      <c r="I2" s="1381"/>
      <c r="J2" s="1381"/>
      <c r="K2" s="1381"/>
      <c r="L2" s="1381"/>
      <c r="M2" s="1381"/>
      <c r="N2" s="1381"/>
      <c r="O2" s="1381"/>
      <c r="P2" s="423"/>
      <c r="Q2" s="423"/>
      <c r="R2" s="423"/>
      <c r="S2" s="423"/>
      <c r="T2" s="423"/>
      <c r="U2" s="423"/>
      <c r="V2" s="423"/>
      <c r="W2" s="423"/>
      <c r="X2" s="423"/>
      <c r="Y2" s="423"/>
      <c r="Z2" s="423"/>
      <c r="AA2" s="423"/>
      <c r="AB2" s="423"/>
      <c r="AC2" s="423"/>
      <c r="AD2" s="423"/>
      <c r="AE2" s="423"/>
      <c r="AF2" s="423"/>
    </row>
    <row r="3" spans="1:45" x14ac:dyDescent="0.2">
      <c r="A3" s="1381" t="s">
        <v>606</v>
      </c>
      <c r="B3" s="1381"/>
      <c r="C3" s="1381"/>
      <c r="D3" s="1381"/>
      <c r="E3" s="1381"/>
      <c r="F3" s="1381"/>
      <c r="G3" s="1381"/>
      <c r="H3" s="1381"/>
      <c r="I3" s="1381"/>
      <c r="J3" s="1381"/>
      <c r="K3" s="1381"/>
      <c r="L3" s="1381"/>
      <c r="M3" s="1381"/>
      <c r="N3" s="1381"/>
      <c r="O3" s="1381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23"/>
      <c r="AC3" s="423"/>
      <c r="AD3" s="423"/>
      <c r="AE3" s="423"/>
      <c r="AF3" s="423"/>
    </row>
    <row r="4" spans="1:45" x14ac:dyDescent="0.2">
      <c r="A4" s="423"/>
      <c r="B4" s="423"/>
      <c r="E4" s="423"/>
      <c r="F4" s="423"/>
      <c r="G4" s="423"/>
      <c r="H4" s="423"/>
      <c r="I4" s="423"/>
      <c r="K4" s="423"/>
      <c r="L4" s="423"/>
      <c r="M4" s="423"/>
      <c r="N4" s="423"/>
      <c r="O4" s="423"/>
      <c r="P4" s="423"/>
      <c r="Q4" s="423"/>
      <c r="R4" s="423"/>
      <c r="S4" s="423"/>
      <c r="T4" s="423"/>
      <c r="U4" s="423"/>
      <c r="V4" s="423"/>
      <c r="W4" s="423"/>
      <c r="X4" s="423"/>
      <c r="Y4" s="423"/>
      <c r="Z4" s="423"/>
      <c r="AA4" s="423"/>
      <c r="AB4" s="423"/>
      <c r="AC4" s="423"/>
      <c r="AD4" s="423"/>
      <c r="AE4" s="423"/>
      <c r="AF4" s="423"/>
    </row>
    <row r="5" spans="1:45" s="432" customFormat="1" ht="11.25" x14ac:dyDescent="0.2">
      <c r="A5" s="426"/>
      <c r="B5" s="427">
        <v>618</v>
      </c>
      <c r="C5" s="428" t="s">
        <v>1204</v>
      </c>
      <c r="D5" s="428" t="s">
        <v>1205</v>
      </c>
      <c r="E5" s="429" t="s">
        <v>1206</v>
      </c>
      <c r="F5" s="428" t="s">
        <v>1207</v>
      </c>
      <c r="G5" s="429"/>
      <c r="H5" s="430" t="s">
        <v>1211</v>
      </c>
      <c r="I5" s="431" t="s">
        <v>1212</v>
      </c>
      <c r="K5" s="433" t="s">
        <v>1208</v>
      </c>
      <c r="L5" s="433" t="s">
        <v>1209</v>
      </c>
      <c r="M5" s="433" t="s">
        <v>1213</v>
      </c>
      <c r="N5" s="434" t="s">
        <v>1210</v>
      </c>
      <c r="O5" s="435"/>
      <c r="P5" s="436"/>
      <c r="Q5" s="436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436"/>
      <c r="AC5" s="436"/>
      <c r="AD5" s="436"/>
      <c r="AE5" s="436"/>
      <c r="AF5" s="436"/>
    </row>
    <row r="6" spans="1:45" x14ac:dyDescent="0.2">
      <c r="A6" s="437" t="s">
        <v>275</v>
      </c>
      <c r="B6" s="438"/>
      <c r="C6" s="439" t="s">
        <v>464</v>
      </c>
      <c r="D6" s="439" t="s">
        <v>463</v>
      </c>
      <c r="E6" s="439" t="s">
        <v>466</v>
      </c>
      <c r="F6" s="439" t="s">
        <v>467</v>
      </c>
      <c r="G6" s="439" t="s">
        <v>468</v>
      </c>
      <c r="H6" s="439" t="s">
        <v>470</v>
      </c>
      <c r="I6" s="439" t="s">
        <v>471</v>
      </c>
      <c r="J6" s="439" t="s">
        <v>550</v>
      </c>
      <c r="K6" s="440" t="s">
        <v>551</v>
      </c>
      <c r="L6" s="439" t="s">
        <v>553</v>
      </c>
      <c r="M6" s="439" t="s">
        <v>404</v>
      </c>
      <c r="N6" s="439" t="s">
        <v>556</v>
      </c>
      <c r="O6" s="439" t="s">
        <v>558</v>
      </c>
      <c r="P6" s="423"/>
      <c r="Q6" s="423"/>
      <c r="R6" s="423"/>
      <c r="S6" s="423"/>
      <c r="T6" s="423"/>
      <c r="U6" s="423"/>
      <c r="V6" s="423"/>
      <c r="W6" s="423"/>
      <c r="X6" s="423"/>
      <c r="Y6" s="423"/>
      <c r="Z6" s="423"/>
      <c r="AA6" s="423"/>
      <c r="AB6" s="423"/>
      <c r="AC6" s="423"/>
      <c r="AD6" s="423"/>
      <c r="AE6" s="423"/>
      <c r="AF6" s="423"/>
    </row>
    <row r="7" spans="1:45" x14ac:dyDescent="0.2">
      <c r="A7" s="441"/>
      <c r="B7" s="442"/>
      <c r="C7" s="443" t="s">
        <v>473</v>
      </c>
      <c r="D7" s="444" t="s">
        <v>484</v>
      </c>
      <c r="E7" s="444" t="s">
        <v>485</v>
      </c>
      <c r="F7" s="444" t="s">
        <v>486</v>
      </c>
      <c r="G7" s="444" t="s">
        <v>487</v>
      </c>
      <c r="H7" s="444" t="s">
        <v>488</v>
      </c>
      <c r="I7" s="444" t="s">
        <v>489</v>
      </c>
      <c r="J7" s="444" t="s">
        <v>490</v>
      </c>
      <c r="K7" s="444" t="s">
        <v>491</v>
      </c>
      <c r="L7" s="444" t="s">
        <v>492</v>
      </c>
      <c r="M7" s="444" t="s">
        <v>493</v>
      </c>
      <c r="N7" s="444" t="s">
        <v>494</v>
      </c>
      <c r="O7" s="444" t="s">
        <v>495</v>
      </c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445"/>
      <c r="AE7" s="445"/>
      <c r="AF7" s="445"/>
      <c r="AG7" s="445"/>
      <c r="AH7" s="445"/>
      <c r="AI7" s="445"/>
      <c r="AJ7" s="445"/>
      <c r="AK7" s="445"/>
      <c r="AL7" s="445"/>
      <c r="AM7" s="445"/>
      <c r="AN7" s="445"/>
      <c r="AO7" s="445"/>
      <c r="AP7" s="445"/>
      <c r="AQ7" s="445"/>
      <c r="AR7" s="445"/>
      <c r="AS7" s="445"/>
    </row>
    <row r="8" spans="1:45" ht="25.5" customHeight="1" x14ac:dyDescent="0.2">
      <c r="A8" s="446" t="s">
        <v>139</v>
      </c>
      <c r="B8" s="447" t="s">
        <v>1275</v>
      </c>
      <c r="C8" s="448" t="s">
        <v>460</v>
      </c>
      <c r="D8" s="448" t="s">
        <v>460</v>
      </c>
      <c r="E8" s="448" t="s">
        <v>460</v>
      </c>
      <c r="F8" s="448" t="s">
        <v>460</v>
      </c>
      <c r="G8" s="448" t="s">
        <v>460</v>
      </c>
      <c r="H8" s="448" t="s">
        <v>460</v>
      </c>
      <c r="I8" s="448" t="s">
        <v>460</v>
      </c>
      <c r="J8" s="448" t="s">
        <v>460</v>
      </c>
      <c r="K8" s="448" t="s">
        <v>460</v>
      </c>
      <c r="L8" s="448" t="s">
        <v>460</v>
      </c>
      <c r="M8" s="448" t="s">
        <v>460</v>
      </c>
      <c r="N8" s="448" t="s">
        <v>460</v>
      </c>
      <c r="O8" s="449">
        <f>'2A&amp;B'!C32</f>
        <v>453139.48879301158</v>
      </c>
      <c r="P8" s="445"/>
      <c r="Q8" s="445"/>
      <c r="R8" s="445"/>
      <c r="S8" s="445"/>
      <c r="T8" s="445"/>
      <c r="U8" s="445"/>
      <c r="V8" s="445"/>
      <c r="W8" s="445"/>
      <c r="X8" s="445"/>
      <c r="Y8" s="445"/>
      <c r="Z8" s="445"/>
      <c r="AA8" s="445"/>
      <c r="AB8" s="445"/>
      <c r="AC8" s="445"/>
      <c r="AD8" s="445"/>
      <c r="AE8" s="445"/>
      <c r="AF8" s="445"/>
      <c r="AG8" s="445"/>
      <c r="AH8" s="445"/>
      <c r="AI8" s="445"/>
      <c r="AJ8" s="445"/>
      <c r="AK8" s="445"/>
      <c r="AL8" s="445"/>
      <c r="AM8" s="445"/>
      <c r="AN8" s="445"/>
      <c r="AO8" s="445"/>
      <c r="AP8" s="445"/>
      <c r="AQ8" s="445"/>
      <c r="AR8" s="445"/>
      <c r="AS8" s="445"/>
    </row>
    <row r="9" spans="1:45" ht="25.5" customHeight="1" x14ac:dyDescent="0.2">
      <c r="A9" s="446" t="s">
        <v>142</v>
      </c>
      <c r="B9" s="450" t="s">
        <v>1276</v>
      </c>
      <c r="C9" s="451">
        <v>0.1608</v>
      </c>
      <c r="D9" s="451">
        <f>4.34%+0.0033+0.0008</f>
        <v>4.7500000000000001E-2</v>
      </c>
      <c r="E9" s="451">
        <v>0.41010000000000002</v>
      </c>
      <c r="F9" s="451">
        <v>1.4200000000000001E-2</v>
      </c>
      <c r="G9" s="451">
        <v>0</v>
      </c>
      <c r="H9" s="451">
        <v>1.9199999999999998E-2</v>
      </c>
      <c r="I9" s="451">
        <f>15.64%+0.0787</f>
        <v>0.23510000000000003</v>
      </c>
      <c r="J9" s="451">
        <v>0</v>
      </c>
      <c r="K9" s="451">
        <v>0</v>
      </c>
      <c r="L9" s="451">
        <v>3.6700000000000003E-2</v>
      </c>
      <c r="M9" s="451">
        <f>0.0697+0.0042</f>
        <v>7.3899999999999993E-2</v>
      </c>
      <c r="N9" s="451">
        <v>2.5000000000000001E-3</v>
      </c>
      <c r="O9" s="452">
        <f>SUM(C9:N9)</f>
        <v>0.99999999999999989</v>
      </c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</row>
    <row r="10" spans="1:45" ht="25.5" customHeight="1" x14ac:dyDescent="0.2">
      <c r="A10" s="446" t="s">
        <v>144</v>
      </c>
      <c r="B10" s="450" t="s">
        <v>276</v>
      </c>
      <c r="C10" s="453">
        <f t="shared" ref="C10:N10" si="0">IF($O$8=0,0,$O$8*C9)</f>
        <v>72864.82979791626</v>
      </c>
      <c r="D10" s="453">
        <f t="shared" si="0"/>
        <v>21524.125717668052</v>
      </c>
      <c r="E10" s="453">
        <f t="shared" si="0"/>
        <v>185832.50435401406</v>
      </c>
      <c r="F10" s="453">
        <f t="shared" si="0"/>
        <v>6434.5807408607652</v>
      </c>
      <c r="G10" s="453">
        <f t="shared" si="0"/>
        <v>0</v>
      </c>
      <c r="H10" s="453">
        <f t="shared" si="0"/>
        <v>8700.2781848258219</v>
      </c>
      <c r="I10" s="453">
        <f t="shared" si="0"/>
        <v>106533.09381523704</v>
      </c>
      <c r="J10" s="453">
        <f t="shared" si="0"/>
        <v>0</v>
      </c>
      <c r="K10" s="453">
        <f t="shared" si="0"/>
        <v>0</v>
      </c>
      <c r="L10" s="453">
        <f t="shared" si="0"/>
        <v>16630.219238703525</v>
      </c>
      <c r="M10" s="453">
        <f t="shared" si="0"/>
        <v>33487.008221803553</v>
      </c>
      <c r="N10" s="453">
        <f t="shared" si="0"/>
        <v>1132.848721982529</v>
      </c>
      <c r="O10" s="449">
        <f>SUM(D10:N10)</f>
        <v>380274.65899509535</v>
      </c>
      <c r="P10" s="454"/>
      <c r="Q10" s="423"/>
      <c r="R10" s="423"/>
      <c r="S10" s="423"/>
      <c r="T10" s="423"/>
      <c r="U10" s="423"/>
      <c r="V10" s="423"/>
      <c r="W10" s="423"/>
      <c r="X10" s="423"/>
      <c r="Y10" s="423"/>
      <c r="Z10" s="423"/>
      <c r="AA10" s="423"/>
      <c r="AB10" s="423"/>
      <c r="AC10" s="423"/>
      <c r="AD10" s="423"/>
      <c r="AE10" s="423"/>
      <c r="AF10" s="423"/>
    </row>
    <row r="11" spans="1:45" ht="12.95" customHeight="1" x14ac:dyDescent="0.2">
      <c r="A11" s="1371" t="s">
        <v>145</v>
      </c>
      <c r="B11" s="1369" t="s">
        <v>1277</v>
      </c>
      <c r="C11" s="455" t="s">
        <v>1041</v>
      </c>
      <c r="D11" s="1373" t="s">
        <v>460</v>
      </c>
      <c r="E11" s="1373" t="s">
        <v>460</v>
      </c>
      <c r="F11" s="1373" t="s">
        <v>460</v>
      </c>
      <c r="G11" s="1373" t="s">
        <v>460</v>
      </c>
      <c r="H11" s="455" t="s">
        <v>1042</v>
      </c>
      <c r="I11" s="1373" t="s">
        <v>460</v>
      </c>
      <c r="J11" s="1373" t="s">
        <v>460</v>
      </c>
      <c r="K11" s="1373" t="s">
        <v>460</v>
      </c>
      <c r="L11" s="1373" t="s">
        <v>460</v>
      </c>
      <c r="M11" s="1373" t="s">
        <v>460</v>
      </c>
      <c r="N11" s="1373" t="s">
        <v>460</v>
      </c>
      <c r="O11" s="1373"/>
      <c r="P11" s="454"/>
      <c r="Q11" s="454"/>
      <c r="R11" s="454"/>
      <c r="S11" s="454"/>
      <c r="T11" s="454"/>
      <c r="U11" s="454"/>
      <c r="V11" s="454"/>
      <c r="W11" s="454"/>
      <c r="X11" s="454"/>
      <c r="Y11" s="454"/>
      <c r="Z11" s="454"/>
      <c r="AA11" s="454"/>
      <c r="AB11" s="454"/>
      <c r="AC11" s="454"/>
      <c r="AD11" s="423"/>
      <c r="AE11" s="423"/>
      <c r="AF11" s="423"/>
    </row>
    <row r="12" spans="1:45" ht="12.95" customHeight="1" x14ac:dyDescent="0.2">
      <c r="A12" s="1372"/>
      <c r="B12" s="1370"/>
      <c r="C12" s="456">
        <f>C10</f>
        <v>72864.82979791626</v>
      </c>
      <c r="D12" s="1374"/>
      <c r="E12" s="1374"/>
      <c r="F12" s="1374"/>
      <c r="G12" s="1374"/>
      <c r="H12" s="456">
        <f>H10</f>
        <v>8700.2781848258219</v>
      </c>
      <c r="I12" s="1374"/>
      <c r="J12" s="1374"/>
      <c r="K12" s="1374"/>
      <c r="L12" s="1374"/>
      <c r="M12" s="1374"/>
      <c r="N12" s="1374"/>
      <c r="O12" s="1374"/>
      <c r="P12" s="454"/>
      <c r="Q12" s="454"/>
      <c r="R12" s="454"/>
      <c r="S12" s="454"/>
      <c r="T12" s="454"/>
      <c r="U12" s="454"/>
      <c r="V12" s="454"/>
      <c r="W12" s="454"/>
      <c r="X12" s="454"/>
      <c r="Y12" s="454"/>
      <c r="Z12" s="454"/>
      <c r="AA12" s="454"/>
      <c r="AB12" s="454"/>
      <c r="AC12" s="454"/>
      <c r="AD12" s="423"/>
      <c r="AE12" s="423"/>
      <c r="AF12" s="423"/>
    </row>
    <row r="13" spans="1:45" ht="25.5" customHeight="1" x14ac:dyDescent="0.2">
      <c r="A13" s="446" t="s">
        <v>146</v>
      </c>
      <c r="B13" s="450" t="s">
        <v>1278</v>
      </c>
      <c r="C13" s="457" t="s">
        <v>460</v>
      </c>
      <c r="D13" s="458" t="s">
        <v>460</v>
      </c>
      <c r="E13" s="457" t="s">
        <v>460</v>
      </c>
      <c r="F13" s="457" t="s">
        <v>460</v>
      </c>
      <c r="G13" s="457" t="s">
        <v>460</v>
      </c>
      <c r="H13" s="459">
        <f>'2D'!H26</f>
        <v>2369.9557775465537</v>
      </c>
      <c r="I13" s="457" t="s">
        <v>460</v>
      </c>
      <c r="J13" s="457" t="s">
        <v>460</v>
      </c>
      <c r="K13" s="457" t="s">
        <v>460</v>
      </c>
      <c r="L13" s="457" t="s">
        <v>460</v>
      </c>
      <c r="M13" s="457" t="s">
        <v>460</v>
      </c>
      <c r="N13" s="457" t="s">
        <v>460</v>
      </c>
      <c r="O13" s="449">
        <f>H13</f>
        <v>2369.9557775465537</v>
      </c>
      <c r="P13" s="454"/>
      <c r="Q13" s="423"/>
      <c r="R13" s="423"/>
      <c r="S13" s="423"/>
      <c r="T13" s="423"/>
      <c r="U13" s="423"/>
      <c r="V13" s="423"/>
      <c r="W13" s="423"/>
      <c r="X13" s="423"/>
      <c r="Y13" s="423"/>
      <c r="Z13" s="423"/>
      <c r="AA13" s="423"/>
      <c r="AB13" s="423"/>
      <c r="AC13" s="423"/>
      <c r="AD13" s="423"/>
      <c r="AE13" s="423"/>
      <c r="AF13" s="423"/>
    </row>
    <row r="14" spans="1:45" ht="25.5" customHeight="1" x14ac:dyDescent="0.2">
      <c r="A14" s="446" t="s">
        <v>148</v>
      </c>
      <c r="B14" s="450" t="s">
        <v>277</v>
      </c>
      <c r="C14" s="457" t="s">
        <v>460</v>
      </c>
      <c r="D14" s="460">
        <f t="shared" ref="D14:N14" si="1">D10</f>
        <v>21524.125717668052</v>
      </c>
      <c r="E14" s="460">
        <f t="shared" si="1"/>
        <v>185832.50435401406</v>
      </c>
      <c r="F14" s="460">
        <f t="shared" si="1"/>
        <v>6434.5807408607652</v>
      </c>
      <c r="G14" s="460">
        <f t="shared" si="1"/>
        <v>0</v>
      </c>
      <c r="H14" s="461">
        <f>H10-H13</f>
        <v>6330.3224072792682</v>
      </c>
      <c r="I14" s="460">
        <f t="shared" si="1"/>
        <v>106533.09381523704</v>
      </c>
      <c r="J14" s="460">
        <f t="shared" si="1"/>
        <v>0</v>
      </c>
      <c r="K14" s="460">
        <f t="shared" si="1"/>
        <v>0</v>
      </c>
      <c r="L14" s="460">
        <f t="shared" si="1"/>
        <v>16630.219238703525</v>
      </c>
      <c r="M14" s="460">
        <f t="shared" si="1"/>
        <v>33487.008221803553</v>
      </c>
      <c r="N14" s="460">
        <f t="shared" si="1"/>
        <v>1132.848721982529</v>
      </c>
      <c r="O14" s="449">
        <f>SUM(D14:N14)</f>
        <v>377904.70321754884</v>
      </c>
      <c r="P14" s="462"/>
      <c r="Q14" s="463"/>
      <c r="R14" s="463"/>
      <c r="S14" s="463"/>
      <c r="T14" s="463"/>
      <c r="U14" s="463"/>
      <c r="V14" s="463"/>
      <c r="W14" s="463"/>
      <c r="X14" s="463"/>
      <c r="Y14" s="463"/>
      <c r="Z14" s="423"/>
      <c r="AA14" s="423"/>
      <c r="AB14" s="423"/>
      <c r="AC14" s="423"/>
      <c r="AD14" s="423"/>
      <c r="AE14" s="423"/>
      <c r="AF14" s="423"/>
    </row>
    <row r="15" spans="1:45" ht="12.75" customHeight="1" x14ac:dyDescent="0.2">
      <c r="A15" s="1371" t="s">
        <v>149</v>
      </c>
      <c r="B15" s="1369" t="s">
        <v>1037</v>
      </c>
      <c r="C15" s="1375" t="s">
        <v>460</v>
      </c>
      <c r="D15" s="1375">
        <v>0.75</v>
      </c>
      <c r="E15" s="1375">
        <v>0.5</v>
      </c>
      <c r="F15" s="1375">
        <v>0.66</v>
      </c>
      <c r="G15" s="1375">
        <v>0.5</v>
      </c>
      <c r="H15" s="1375">
        <v>0.5</v>
      </c>
      <c r="I15" s="1375">
        <v>0.5</v>
      </c>
      <c r="J15" s="1377">
        <v>0</v>
      </c>
      <c r="K15" s="464"/>
      <c r="L15" s="1379">
        <v>1</v>
      </c>
      <c r="M15" s="1375">
        <v>1</v>
      </c>
      <c r="N15" s="462"/>
      <c r="O15" s="1373" t="s">
        <v>460</v>
      </c>
      <c r="P15" s="462"/>
      <c r="Q15" s="463"/>
      <c r="R15" s="463"/>
      <c r="S15" s="463"/>
      <c r="T15" s="463"/>
      <c r="U15" s="463"/>
      <c r="V15" s="463"/>
      <c r="W15" s="463"/>
      <c r="X15" s="463"/>
      <c r="Y15" s="463"/>
      <c r="Z15" s="423"/>
      <c r="AA15" s="423"/>
      <c r="AB15" s="423"/>
      <c r="AC15" s="423"/>
      <c r="AD15" s="423"/>
      <c r="AE15" s="423"/>
      <c r="AF15" s="423"/>
    </row>
    <row r="16" spans="1:45" ht="12.75" customHeight="1" x14ac:dyDescent="0.2">
      <c r="A16" s="1372"/>
      <c r="B16" s="1370"/>
      <c r="C16" s="1376"/>
      <c r="D16" s="1376"/>
      <c r="E16" s="1376"/>
      <c r="F16" s="1376"/>
      <c r="G16" s="1376"/>
      <c r="H16" s="1376"/>
      <c r="I16" s="1376"/>
      <c r="J16" s="1378"/>
      <c r="K16" s="465">
        <v>1</v>
      </c>
      <c r="L16" s="1380"/>
      <c r="M16" s="1376"/>
      <c r="O16" s="1374"/>
      <c r="P16" s="454"/>
      <c r="Q16" s="423"/>
      <c r="R16" s="423"/>
      <c r="S16" s="423"/>
      <c r="T16" s="423"/>
      <c r="U16" s="423"/>
      <c r="V16" s="423"/>
      <c r="W16" s="423"/>
      <c r="X16" s="423"/>
      <c r="Y16" s="423"/>
      <c r="Z16" s="423"/>
      <c r="AA16" s="423"/>
      <c r="AB16" s="423"/>
      <c r="AC16" s="423"/>
      <c r="AD16" s="423"/>
      <c r="AE16" s="423"/>
      <c r="AF16" s="423"/>
    </row>
    <row r="17" spans="1:32" ht="38.25" customHeight="1" x14ac:dyDescent="0.2">
      <c r="A17" s="446" t="s">
        <v>150</v>
      </c>
      <c r="B17" s="450" t="s">
        <v>1279</v>
      </c>
      <c r="C17" s="458" t="s">
        <v>460</v>
      </c>
      <c r="D17" s="461">
        <f>D10*D15</f>
        <v>16143.094288251039</v>
      </c>
      <c r="E17" s="461">
        <f t="shared" ref="E17:N17" si="2">E10*E15</f>
        <v>92916.252177007031</v>
      </c>
      <c r="F17" s="461">
        <f t="shared" si="2"/>
        <v>4246.8232889681049</v>
      </c>
      <c r="G17" s="461">
        <f t="shared" si="2"/>
        <v>0</v>
      </c>
      <c r="H17" s="461">
        <f>H14*H15</f>
        <v>3165.1612036396341</v>
      </c>
      <c r="I17" s="461">
        <f t="shared" si="2"/>
        <v>53266.546907618518</v>
      </c>
      <c r="J17" s="461">
        <f t="shared" si="2"/>
        <v>0</v>
      </c>
      <c r="K17" s="461">
        <f>K10*K16</f>
        <v>0</v>
      </c>
      <c r="L17" s="461">
        <f t="shared" si="2"/>
        <v>16630.219238703525</v>
      </c>
      <c r="M17" s="461">
        <f t="shared" si="2"/>
        <v>33487.008221803553</v>
      </c>
      <c r="N17" s="461">
        <f t="shared" si="2"/>
        <v>0</v>
      </c>
      <c r="O17" s="449">
        <f>SUM(D17:N17)</f>
        <v>219855.1053259914</v>
      </c>
      <c r="P17" s="454"/>
      <c r="Q17" s="423"/>
      <c r="R17" s="423"/>
      <c r="S17" s="423"/>
      <c r="T17" s="423"/>
      <c r="U17" s="423"/>
      <c r="V17" s="423"/>
      <c r="W17" s="423"/>
      <c r="X17" s="423"/>
      <c r="Y17" s="423"/>
      <c r="Z17" s="423"/>
      <c r="AA17" s="423"/>
      <c r="AB17" s="423"/>
      <c r="AC17" s="423"/>
      <c r="AD17" s="423"/>
      <c r="AE17" s="423"/>
      <c r="AF17" s="423"/>
    </row>
    <row r="18" spans="1:32" ht="25.5" customHeight="1" x14ac:dyDescent="0.2">
      <c r="A18" s="446" t="s">
        <v>152</v>
      </c>
      <c r="B18" s="450" t="s">
        <v>1280</v>
      </c>
      <c r="C18" s="466" t="s">
        <v>460</v>
      </c>
      <c r="D18" s="449">
        <f>D10-D17</f>
        <v>5381.031429417013</v>
      </c>
      <c r="E18" s="449">
        <f>E10-E17</f>
        <v>92916.252177007031</v>
      </c>
      <c r="F18" s="449">
        <f>F10-F17</f>
        <v>2187.7574518926604</v>
      </c>
      <c r="G18" s="449">
        <f>G10-G17</f>
        <v>0</v>
      </c>
      <c r="H18" s="449">
        <f>H14-H17</f>
        <v>3165.1612036396341</v>
      </c>
      <c r="I18" s="449">
        <f t="shared" ref="I18:N18" si="3">I10-I17</f>
        <v>53266.546907618518</v>
      </c>
      <c r="J18" s="449">
        <f t="shared" si="3"/>
        <v>0</v>
      </c>
      <c r="K18" s="449">
        <f t="shared" si="3"/>
        <v>0</v>
      </c>
      <c r="L18" s="449">
        <f t="shared" si="3"/>
        <v>0</v>
      </c>
      <c r="M18" s="449">
        <f t="shared" si="3"/>
        <v>0</v>
      </c>
      <c r="N18" s="449">
        <f t="shared" si="3"/>
        <v>1132.848721982529</v>
      </c>
      <c r="O18" s="449">
        <f>SUM(D18:N18)</f>
        <v>158049.59789155738</v>
      </c>
      <c r="P18" s="454"/>
      <c r="Q18" s="423"/>
      <c r="R18" s="423"/>
      <c r="S18" s="423"/>
      <c r="T18" s="423"/>
      <c r="U18" s="423"/>
      <c r="V18" s="423"/>
      <c r="W18" s="423"/>
      <c r="X18" s="423"/>
      <c r="Y18" s="423"/>
      <c r="Z18" s="423"/>
      <c r="AA18" s="423"/>
      <c r="AB18" s="423"/>
      <c r="AC18" s="423"/>
      <c r="AD18" s="423"/>
      <c r="AE18" s="423"/>
      <c r="AF18" s="423"/>
    </row>
    <row r="19" spans="1:32" x14ac:dyDescent="0.2">
      <c r="A19" s="467"/>
      <c r="B19" s="423"/>
      <c r="C19" s="423"/>
      <c r="D19" s="423"/>
      <c r="E19" s="423"/>
      <c r="F19" s="423"/>
      <c r="G19" s="423"/>
      <c r="H19" s="423"/>
      <c r="I19" s="423"/>
      <c r="J19" s="423"/>
      <c r="K19" s="423"/>
      <c r="L19" s="423"/>
      <c r="M19" s="423"/>
      <c r="N19" s="423"/>
      <c r="O19" s="423"/>
      <c r="P19" s="454"/>
      <c r="Q19" s="423"/>
      <c r="R19" s="423"/>
      <c r="S19" s="423"/>
      <c r="T19" s="423"/>
      <c r="U19" s="423"/>
      <c r="V19" s="423"/>
      <c r="W19" s="423"/>
      <c r="X19" s="423"/>
      <c r="Y19" s="423"/>
      <c r="Z19" s="423"/>
      <c r="AA19" s="423"/>
      <c r="AB19" s="423"/>
      <c r="AC19" s="423"/>
      <c r="AD19" s="423"/>
      <c r="AE19" s="423"/>
      <c r="AF19" s="423"/>
    </row>
    <row r="20" spans="1:32" x14ac:dyDescent="0.2">
      <c r="A20" s="468" t="s">
        <v>1038</v>
      </c>
      <c r="B20" s="469" t="s">
        <v>278</v>
      </c>
      <c r="C20" s="423"/>
      <c r="D20" s="423"/>
      <c r="E20" s="423"/>
      <c r="F20" s="423"/>
      <c r="G20" s="423"/>
      <c r="H20" s="423"/>
      <c r="I20" s="423"/>
      <c r="J20" s="423"/>
      <c r="N20" s="423"/>
      <c r="O20" s="423"/>
      <c r="P20" s="454"/>
      <c r="Q20" s="423"/>
      <c r="R20" s="423"/>
      <c r="S20" s="423"/>
      <c r="T20" s="423"/>
      <c r="U20" s="423"/>
      <c r="V20" s="423"/>
      <c r="W20" s="423"/>
      <c r="X20" s="423"/>
      <c r="Y20" s="423"/>
      <c r="Z20" s="423"/>
      <c r="AA20" s="423"/>
      <c r="AB20" s="423"/>
      <c r="AC20" s="423"/>
      <c r="AD20" s="423"/>
      <c r="AE20" s="423"/>
      <c r="AF20" s="423"/>
    </row>
    <row r="21" spans="1:32" ht="9" customHeight="1" x14ac:dyDescent="0.2">
      <c r="A21" s="468"/>
      <c r="B21" s="469"/>
      <c r="C21" s="423"/>
      <c r="D21" s="423"/>
      <c r="E21" s="423"/>
      <c r="F21" s="423"/>
      <c r="G21" s="423"/>
      <c r="H21" s="423"/>
      <c r="I21" s="423"/>
      <c r="J21" s="423"/>
      <c r="N21" s="423"/>
      <c r="O21" s="423"/>
      <c r="P21" s="454"/>
      <c r="Q21" s="423"/>
      <c r="R21" s="423"/>
      <c r="S21" s="423"/>
      <c r="T21" s="423"/>
      <c r="U21" s="423"/>
      <c r="V21" s="423"/>
      <c r="W21" s="423"/>
      <c r="X21" s="423"/>
      <c r="Y21" s="423"/>
      <c r="Z21" s="423"/>
      <c r="AA21" s="423"/>
      <c r="AB21" s="423"/>
      <c r="AC21" s="423"/>
      <c r="AD21" s="423"/>
      <c r="AE21" s="423"/>
      <c r="AF21" s="423"/>
    </row>
    <row r="22" spans="1:32" x14ac:dyDescent="0.2">
      <c r="A22" s="468" t="s">
        <v>1039</v>
      </c>
      <c r="B22" s="469" t="s">
        <v>279</v>
      </c>
      <c r="C22" s="423"/>
      <c r="D22" s="423"/>
      <c r="E22" s="423"/>
      <c r="F22" s="423"/>
      <c r="G22" s="423"/>
      <c r="H22" s="423"/>
      <c r="I22" s="423"/>
      <c r="J22" s="423"/>
      <c r="N22" s="423"/>
      <c r="O22" s="423"/>
      <c r="P22" s="454"/>
      <c r="Q22" s="423"/>
      <c r="R22" s="423"/>
      <c r="S22" s="423"/>
      <c r="T22" s="423"/>
      <c r="U22" s="423"/>
      <c r="V22" s="423"/>
      <c r="W22" s="423"/>
      <c r="X22" s="423"/>
      <c r="Y22" s="423"/>
      <c r="Z22" s="423"/>
      <c r="AA22" s="423"/>
      <c r="AB22" s="423"/>
      <c r="AC22" s="423"/>
      <c r="AD22" s="423"/>
      <c r="AE22" s="423"/>
      <c r="AF22" s="423"/>
    </row>
    <row r="23" spans="1:32" x14ac:dyDescent="0.2">
      <c r="A23" s="468" t="s">
        <v>1040</v>
      </c>
      <c r="B23" s="469" t="s">
        <v>280</v>
      </c>
      <c r="C23" s="423"/>
      <c r="D23" s="423"/>
      <c r="E23" s="423"/>
      <c r="F23" s="423"/>
      <c r="G23" s="423"/>
      <c r="H23" s="423"/>
      <c r="I23" s="423"/>
      <c r="J23" s="423"/>
      <c r="K23" s="423"/>
      <c r="L23" s="423"/>
      <c r="M23" s="423"/>
      <c r="N23" s="423"/>
      <c r="O23" s="423"/>
      <c r="P23" s="454"/>
      <c r="Q23" s="423"/>
      <c r="R23" s="423"/>
      <c r="S23" s="423"/>
      <c r="T23" s="423"/>
      <c r="U23" s="423"/>
      <c r="V23" s="423"/>
      <c r="W23" s="423"/>
      <c r="X23" s="423"/>
      <c r="Y23" s="423"/>
      <c r="Z23" s="423"/>
      <c r="AA23" s="423"/>
      <c r="AB23" s="423"/>
      <c r="AC23" s="423"/>
      <c r="AD23" s="423"/>
      <c r="AE23" s="423"/>
      <c r="AF23" s="423"/>
    </row>
    <row r="24" spans="1:32" x14ac:dyDescent="0.2">
      <c r="A24" s="468" t="s">
        <v>281</v>
      </c>
      <c r="B24" s="469" t="s">
        <v>282</v>
      </c>
      <c r="C24" s="423"/>
      <c r="D24" s="423"/>
      <c r="E24" s="423"/>
      <c r="F24" s="423"/>
      <c r="G24" s="423"/>
      <c r="H24" s="423"/>
      <c r="I24" s="423"/>
      <c r="J24" s="423"/>
      <c r="K24" s="423"/>
      <c r="L24" s="423"/>
      <c r="M24" s="423"/>
      <c r="N24" s="423"/>
      <c r="O24" s="423"/>
      <c r="P24" s="454"/>
      <c r="Q24" s="423"/>
      <c r="R24" s="423"/>
      <c r="S24" s="423"/>
      <c r="T24" s="423"/>
      <c r="U24" s="423"/>
      <c r="V24" s="423"/>
      <c r="W24" s="423"/>
      <c r="X24" s="423"/>
      <c r="Y24" s="423"/>
      <c r="Z24" s="423"/>
      <c r="AA24" s="423"/>
      <c r="AB24" s="423"/>
      <c r="AC24" s="423"/>
      <c r="AD24" s="423"/>
      <c r="AE24" s="423"/>
      <c r="AF24" s="423"/>
    </row>
    <row r="25" spans="1:32" x14ac:dyDescent="0.2">
      <c r="A25" s="467"/>
      <c r="B25" s="423"/>
      <c r="C25" s="423"/>
      <c r="D25" s="423"/>
      <c r="E25" s="423"/>
      <c r="F25" s="423"/>
      <c r="G25" s="423"/>
      <c r="H25" s="423"/>
      <c r="I25" s="423"/>
      <c r="J25" s="423"/>
      <c r="K25" s="423"/>
      <c r="L25" s="423"/>
      <c r="M25" s="423"/>
      <c r="N25" s="423"/>
      <c r="O25" s="423"/>
      <c r="P25" s="454"/>
      <c r="Q25" s="423"/>
      <c r="R25" s="423"/>
      <c r="S25" s="423"/>
      <c r="T25" s="423"/>
      <c r="U25" s="423"/>
      <c r="V25" s="423"/>
      <c r="W25" s="423"/>
      <c r="X25" s="423"/>
      <c r="Y25" s="423"/>
      <c r="Z25" s="423"/>
      <c r="AA25" s="423"/>
      <c r="AB25" s="423"/>
      <c r="AC25" s="423"/>
      <c r="AD25" s="423"/>
      <c r="AE25" s="423"/>
      <c r="AF25" s="423"/>
    </row>
    <row r="26" spans="1:32" x14ac:dyDescent="0.2">
      <c r="A26" s="467"/>
      <c r="B26" s="423"/>
      <c r="C26" s="423"/>
      <c r="D26" s="423"/>
      <c r="E26" s="423"/>
      <c r="F26" s="423"/>
      <c r="G26" s="423"/>
      <c r="H26" s="423"/>
      <c r="I26" s="423"/>
      <c r="J26" s="423"/>
      <c r="K26" s="423"/>
      <c r="L26" s="423"/>
      <c r="M26" s="423"/>
      <c r="N26" s="423"/>
      <c r="O26" s="423"/>
      <c r="P26" s="454"/>
      <c r="Q26" s="423"/>
      <c r="R26" s="423"/>
      <c r="S26" s="423"/>
      <c r="T26" s="423"/>
      <c r="U26" s="423"/>
      <c r="V26" s="423"/>
      <c r="W26" s="423"/>
      <c r="X26" s="423"/>
      <c r="Y26" s="423"/>
      <c r="Z26" s="423"/>
      <c r="AA26" s="423"/>
      <c r="AB26" s="423"/>
      <c r="AC26" s="423"/>
      <c r="AD26" s="423"/>
      <c r="AE26" s="423"/>
      <c r="AF26" s="423"/>
    </row>
    <row r="27" spans="1:32" x14ac:dyDescent="0.2">
      <c r="A27" s="467"/>
      <c r="B27" s="423"/>
      <c r="C27" s="423"/>
      <c r="D27" s="423"/>
      <c r="E27" s="423"/>
      <c r="F27" s="423"/>
      <c r="G27" s="423"/>
      <c r="H27" s="423"/>
      <c r="I27" s="423"/>
      <c r="J27" s="423"/>
      <c r="K27" s="423"/>
      <c r="L27" s="423"/>
      <c r="M27" s="423"/>
      <c r="N27" s="423"/>
      <c r="O27" s="423"/>
      <c r="P27" s="454"/>
      <c r="Q27" s="423"/>
      <c r="R27" s="423"/>
      <c r="S27" s="423"/>
      <c r="T27" s="423"/>
      <c r="U27" s="423"/>
      <c r="V27" s="423"/>
      <c r="W27" s="423"/>
      <c r="X27" s="423"/>
      <c r="Y27" s="423"/>
      <c r="Z27" s="423"/>
      <c r="AA27" s="423"/>
      <c r="AB27" s="423"/>
      <c r="AC27" s="423"/>
      <c r="AD27" s="423"/>
      <c r="AE27" s="423"/>
      <c r="AF27" s="423"/>
    </row>
    <row r="28" spans="1:32" x14ac:dyDescent="0.2">
      <c r="A28" s="467"/>
      <c r="B28" s="423"/>
      <c r="C28" s="423"/>
      <c r="D28" s="423"/>
      <c r="E28" s="423"/>
      <c r="F28" s="423"/>
      <c r="G28" s="423"/>
      <c r="H28" s="423"/>
      <c r="I28" s="423"/>
      <c r="J28" s="423"/>
      <c r="K28" s="423"/>
      <c r="L28" s="423"/>
      <c r="M28" s="423"/>
      <c r="N28" s="423"/>
      <c r="O28" s="423"/>
      <c r="P28" s="454"/>
      <c r="Q28" s="423"/>
      <c r="R28" s="423"/>
      <c r="S28" s="423"/>
      <c r="T28" s="423"/>
      <c r="U28" s="423"/>
      <c r="V28" s="423"/>
      <c r="W28" s="423"/>
      <c r="X28" s="423"/>
      <c r="Y28" s="423"/>
      <c r="Z28" s="423"/>
      <c r="AA28" s="423"/>
      <c r="AB28" s="423"/>
      <c r="AC28" s="423"/>
      <c r="AD28" s="423"/>
      <c r="AE28" s="423"/>
      <c r="AF28" s="423"/>
    </row>
    <row r="29" spans="1:32" x14ac:dyDescent="0.2">
      <c r="A29" s="467"/>
      <c r="B29" s="423"/>
      <c r="C29" s="423"/>
      <c r="D29" s="423"/>
      <c r="E29" s="423"/>
      <c r="F29" s="423"/>
      <c r="G29" s="423"/>
      <c r="H29" s="423"/>
      <c r="I29" s="423"/>
      <c r="J29" s="423"/>
      <c r="K29" s="423"/>
      <c r="L29" s="423"/>
      <c r="M29" s="423"/>
      <c r="N29" s="423"/>
      <c r="O29" s="423"/>
      <c r="P29" s="454"/>
      <c r="Q29" s="423"/>
      <c r="R29" s="423"/>
      <c r="S29" s="423"/>
      <c r="T29" s="423"/>
      <c r="U29" s="423"/>
      <c r="V29" s="423"/>
      <c r="W29" s="423"/>
      <c r="X29" s="423"/>
      <c r="Y29" s="423"/>
      <c r="Z29" s="423"/>
      <c r="AA29" s="423"/>
      <c r="AB29" s="423"/>
      <c r="AC29" s="423"/>
      <c r="AD29" s="423"/>
      <c r="AE29" s="423"/>
      <c r="AF29" s="423"/>
    </row>
    <row r="30" spans="1:32" x14ac:dyDescent="0.2">
      <c r="A30" s="467"/>
      <c r="B30" s="423"/>
      <c r="C30" s="423"/>
      <c r="D30" s="423"/>
      <c r="E30" s="423"/>
      <c r="F30" s="423"/>
      <c r="G30" s="423"/>
      <c r="H30" s="423"/>
      <c r="I30" s="423"/>
      <c r="J30" s="423"/>
      <c r="K30" s="423"/>
      <c r="L30" s="423"/>
      <c r="M30" s="423"/>
      <c r="N30" s="423"/>
      <c r="O30" s="423"/>
      <c r="P30" s="454"/>
      <c r="Q30" s="423"/>
      <c r="R30" s="423"/>
      <c r="S30" s="423"/>
      <c r="T30" s="423"/>
      <c r="U30" s="423"/>
      <c r="V30" s="423"/>
      <c r="W30" s="423"/>
      <c r="X30" s="423"/>
      <c r="Y30" s="423"/>
      <c r="Z30" s="423"/>
      <c r="AA30" s="423"/>
      <c r="AB30" s="423"/>
      <c r="AC30" s="423"/>
      <c r="AD30" s="423"/>
      <c r="AE30" s="423"/>
      <c r="AF30" s="423"/>
    </row>
    <row r="31" spans="1:32" x14ac:dyDescent="0.2">
      <c r="A31" s="467"/>
      <c r="B31" s="423"/>
      <c r="C31" s="423"/>
      <c r="D31" s="423"/>
      <c r="E31" s="423"/>
      <c r="F31" s="423"/>
      <c r="G31" s="423"/>
      <c r="H31" s="423"/>
      <c r="I31" s="423"/>
      <c r="J31" s="423"/>
      <c r="K31" s="423"/>
      <c r="L31" s="423"/>
      <c r="M31" s="423"/>
      <c r="N31" s="423"/>
      <c r="O31" s="423"/>
      <c r="P31" s="454"/>
      <c r="Q31" s="423"/>
      <c r="R31" s="423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3"/>
    </row>
    <row r="32" spans="1:32" x14ac:dyDescent="0.2">
      <c r="A32" s="467"/>
      <c r="B32" s="423"/>
      <c r="C32" s="423"/>
      <c r="D32" s="423"/>
      <c r="E32" s="423"/>
      <c r="F32" s="423"/>
      <c r="G32" s="423"/>
      <c r="H32" s="423"/>
      <c r="I32" s="423"/>
      <c r="J32" s="423"/>
      <c r="K32" s="423"/>
      <c r="L32" s="423"/>
      <c r="M32" s="423"/>
      <c r="N32" s="423"/>
      <c r="O32" s="423"/>
      <c r="P32" s="454"/>
      <c r="Q32" s="423"/>
      <c r="R32" s="423"/>
      <c r="S32" s="423"/>
      <c r="T32" s="423"/>
      <c r="U32" s="423"/>
      <c r="V32" s="423"/>
      <c r="W32" s="423"/>
      <c r="X32" s="423"/>
      <c r="Y32" s="423"/>
      <c r="Z32" s="423"/>
      <c r="AA32" s="423"/>
      <c r="AB32" s="423"/>
      <c r="AC32" s="423"/>
      <c r="AD32" s="423"/>
      <c r="AE32" s="423"/>
      <c r="AF32" s="423"/>
    </row>
    <row r="33" spans="1:32" x14ac:dyDescent="0.2">
      <c r="A33" s="467"/>
      <c r="B33" s="423"/>
      <c r="C33" s="423"/>
      <c r="D33" s="423"/>
      <c r="E33" s="423"/>
      <c r="F33" s="423"/>
      <c r="G33" s="423"/>
      <c r="H33" s="423"/>
      <c r="I33" s="423"/>
      <c r="J33" s="423"/>
      <c r="K33" s="423"/>
      <c r="L33" s="423"/>
      <c r="M33" s="423"/>
      <c r="N33" s="423"/>
      <c r="O33" s="423"/>
      <c r="P33" s="454"/>
      <c r="Q33" s="423"/>
      <c r="R33" s="423"/>
      <c r="S33" s="423"/>
      <c r="T33" s="423"/>
      <c r="U33" s="423"/>
      <c r="V33" s="423"/>
      <c r="W33" s="423"/>
      <c r="X33" s="423"/>
      <c r="Y33" s="423"/>
      <c r="Z33" s="423"/>
      <c r="AA33" s="423"/>
      <c r="AB33" s="423"/>
      <c r="AC33" s="423"/>
      <c r="AD33" s="423"/>
      <c r="AE33" s="423"/>
      <c r="AF33" s="423"/>
    </row>
    <row r="34" spans="1:32" x14ac:dyDescent="0.2">
      <c r="A34" s="467"/>
      <c r="B34" s="423"/>
      <c r="C34" s="423"/>
      <c r="D34" s="423"/>
      <c r="E34" s="423"/>
      <c r="F34" s="423"/>
      <c r="G34" s="423"/>
      <c r="H34" s="423"/>
      <c r="I34" s="423"/>
      <c r="J34" s="423"/>
      <c r="K34" s="423"/>
      <c r="L34" s="423"/>
      <c r="M34" s="423"/>
      <c r="N34" s="423"/>
      <c r="O34" s="423"/>
      <c r="P34" s="454"/>
      <c r="Q34" s="423"/>
      <c r="R34" s="423"/>
      <c r="S34" s="423"/>
      <c r="T34" s="423"/>
      <c r="U34" s="423"/>
      <c r="V34" s="423"/>
      <c r="W34" s="423"/>
      <c r="X34" s="423"/>
      <c r="Y34" s="423"/>
      <c r="Z34" s="423"/>
      <c r="AA34" s="423"/>
      <c r="AB34" s="423"/>
      <c r="AC34" s="423"/>
      <c r="AD34" s="423"/>
      <c r="AE34" s="423"/>
      <c r="AF34" s="423"/>
    </row>
    <row r="35" spans="1:32" x14ac:dyDescent="0.2">
      <c r="A35" s="467"/>
      <c r="B35" s="423"/>
      <c r="C35" s="423"/>
      <c r="D35" s="423"/>
      <c r="E35" s="423"/>
      <c r="F35" s="423"/>
      <c r="G35" s="423"/>
      <c r="H35" s="423"/>
      <c r="I35" s="423"/>
      <c r="J35" s="423"/>
      <c r="K35" s="423"/>
      <c r="L35" s="423"/>
      <c r="M35" s="423"/>
      <c r="N35" s="423"/>
      <c r="O35" s="423"/>
      <c r="P35" s="454"/>
      <c r="Q35" s="423"/>
      <c r="R35" s="423"/>
      <c r="S35" s="423"/>
      <c r="T35" s="423"/>
      <c r="U35" s="423"/>
      <c r="V35" s="423"/>
      <c r="W35" s="423"/>
      <c r="X35" s="423"/>
      <c r="Y35" s="423"/>
      <c r="Z35" s="423"/>
      <c r="AA35" s="423"/>
      <c r="AB35" s="423"/>
      <c r="AC35" s="423"/>
      <c r="AD35" s="423"/>
      <c r="AE35" s="423"/>
      <c r="AF35" s="423"/>
    </row>
    <row r="36" spans="1:32" x14ac:dyDescent="0.2">
      <c r="A36" s="467"/>
      <c r="B36" s="423"/>
      <c r="C36" s="423"/>
      <c r="D36" s="423"/>
      <c r="E36" s="423"/>
      <c r="F36" s="423"/>
      <c r="G36" s="423"/>
      <c r="H36" s="423"/>
      <c r="I36" s="423"/>
      <c r="J36" s="423"/>
      <c r="K36" s="423"/>
      <c r="L36" s="423"/>
      <c r="M36" s="423"/>
      <c r="N36" s="423"/>
      <c r="O36" s="423"/>
      <c r="P36" s="454"/>
      <c r="Q36" s="423"/>
      <c r="R36" s="423"/>
      <c r="S36" s="423"/>
      <c r="T36" s="423"/>
      <c r="U36" s="423"/>
      <c r="V36" s="423"/>
      <c r="W36" s="423"/>
      <c r="X36" s="423"/>
      <c r="Y36" s="423"/>
      <c r="Z36" s="423"/>
      <c r="AA36" s="423"/>
      <c r="AB36" s="423"/>
      <c r="AC36" s="423"/>
      <c r="AD36" s="423"/>
      <c r="AE36" s="423"/>
      <c r="AF36" s="423"/>
    </row>
    <row r="37" spans="1:32" x14ac:dyDescent="0.2">
      <c r="A37" s="467"/>
      <c r="B37" s="423"/>
      <c r="C37" s="423"/>
      <c r="D37" s="423"/>
      <c r="E37" s="423"/>
      <c r="F37" s="423"/>
      <c r="G37" s="423"/>
      <c r="H37" s="423"/>
      <c r="I37" s="423"/>
      <c r="J37" s="423"/>
      <c r="K37" s="423"/>
      <c r="L37" s="423"/>
      <c r="M37" s="423"/>
      <c r="N37" s="423"/>
      <c r="O37" s="423"/>
      <c r="P37" s="454"/>
      <c r="Q37" s="423"/>
      <c r="R37" s="423"/>
      <c r="S37" s="423"/>
      <c r="T37" s="423"/>
      <c r="U37" s="423"/>
      <c r="V37" s="423"/>
      <c r="W37" s="423"/>
      <c r="X37" s="423"/>
      <c r="Y37" s="423"/>
      <c r="Z37" s="423"/>
      <c r="AA37" s="423"/>
      <c r="AB37" s="423"/>
      <c r="AC37" s="423"/>
      <c r="AD37" s="423"/>
      <c r="AE37" s="423"/>
      <c r="AF37" s="423"/>
    </row>
    <row r="38" spans="1:32" x14ac:dyDescent="0.2">
      <c r="A38" s="467"/>
      <c r="B38" s="423"/>
      <c r="C38" s="423"/>
      <c r="D38" s="423"/>
      <c r="E38" s="423"/>
      <c r="F38" s="423"/>
      <c r="G38" s="423"/>
      <c r="H38" s="423"/>
      <c r="I38" s="423"/>
      <c r="J38" s="423"/>
      <c r="K38" s="423"/>
      <c r="L38" s="423"/>
      <c r="M38" s="423"/>
      <c r="N38" s="423"/>
      <c r="O38" s="423"/>
      <c r="P38" s="454"/>
      <c r="Q38" s="423"/>
      <c r="R38" s="423"/>
      <c r="S38" s="423"/>
      <c r="T38" s="423"/>
      <c r="U38" s="423"/>
      <c r="V38" s="423"/>
      <c r="W38" s="423"/>
      <c r="X38" s="423"/>
      <c r="Y38" s="423"/>
      <c r="Z38" s="423"/>
      <c r="AA38" s="423"/>
      <c r="AB38" s="423"/>
      <c r="AC38" s="423"/>
      <c r="AD38" s="423"/>
      <c r="AE38" s="423"/>
      <c r="AF38" s="423"/>
    </row>
    <row r="39" spans="1:32" x14ac:dyDescent="0.2">
      <c r="A39" s="467"/>
      <c r="B39" s="423"/>
      <c r="C39" s="423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3"/>
      <c r="P39" s="454"/>
      <c r="Q39" s="423"/>
      <c r="R39" s="423"/>
      <c r="S39" s="423"/>
      <c r="T39" s="423"/>
      <c r="U39" s="423"/>
      <c r="V39" s="423"/>
      <c r="W39" s="423"/>
      <c r="X39" s="423"/>
      <c r="Y39" s="423"/>
      <c r="Z39" s="423"/>
      <c r="AA39" s="423"/>
      <c r="AB39" s="423"/>
      <c r="AC39" s="423"/>
      <c r="AD39" s="423"/>
      <c r="AE39" s="423"/>
      <c r="AF39" s="423"/>
    </row>
    <row r="40" spans="1:32" x14ac:dyDescent="0.2">
      <c r="A40" s="467"/>
      <c r="B40" s="423"/>
      <c r="C40" s="423"/>
      <c r="D40" s="423"/>
      <c r="E40" s="423"/>
      <c r="F40" s="423"/>
      <c r="G40" s="423"/>
      <c r="H40" s="423"/>
      <c r="I40" s="423"/>
      <c r="J40" s="423"/>
      <c r="K40" s="423"/>
      <c r="L40" s="423"/>
      <c r="M40" s="423"/>
      <c r="N40" s="423"/>
      <c r="O40" s="423"/>
      <c r="P40" s="454"/>
      <c r="Q40" s="423"/>
      <c r="R40" s="423"/>
      <c r="S40" s="423"/>
      <c r="T40" s="423"/>
      <c r="U40" s="423"/>
      <c r="V40" s="423"/>
      <c r="W40" s="423"/>
      <c r="X40" s="423"/>
      <c r="Y40" s="423"/>
      <c r="Z40" s="423"/>
      <c r="AA40" s="423"/>
      <c r="AB40" s="423"/>
      <c r="AC40" s="423"/>
      <c r="AD40" s="423"/>
      <c r="AE40" s="423"/>
      <c r="AF40" s="423"/>
    </row>
    <row r="41" spans="1:32" x14ac:dyDescent="0.2">
      <c r="A41" s="467"/>
      <c r="B41" s="423"/>
      <c r="C41" s="423"/>
      <c r="D41" s="423"/>
      <c r="E41" s="423"/>
      <c r="F41" s="423"/>
      <c r="G41" s="423"/>
      <c r="H41" s="423"/>
      <c r="I41" s="423"/>
      <c r="J41" s="423"/>
      <c r="K41" s="423"/>
      <c r="L41" s="423"/>
      <c r="M41" s="423"/>
      <c r="N41" s="423"/>
      <c r="O41" s="423"/>
      <c r="P41" s="454"/>
      <c r="Q41" s="423"/>
      <c r="R41" s="423"/>
      <c r="S41" s="423"/>
      <c r="T41" s="423"/>
      <c r="U41" s="423"/>
      <c r="V41" s="423"/>
      <c r="W41" s="423"/>
      <c r="X41" s="423"/>
      <c r="Y41" s="423"/>
      <c r="Z41" s="423"/>
      <c r="AA41" s="423"/>
      <c r="AB41" s="423"/>
      <c r="AC41" s="423"/>
      <c r="AD41" s="423"/>
      <c r="AE41" s="423"/>
      <c r="AF41" s="423"/>
    </row>
    <row r="42" spans="1:32" x14ac:dyDescent="0.2">
      <c r="A42" s="467"/>
      <c r="B42" s="423"/>
      <c r="C42" s="423"/>
      <c r="D42" s="423"/>
      <c r="E42" s="423"/>
      <c r="F42" s="423"/>
      <c r="G42" s="423"/>
      <c r="H42" s="423"/>
      <c r="I42" s="423"/>
      <c r="J42" s="423"/>
      <c r="K42" s="423"/>
      <c r="L42" s="423"/>
      <c r="M42" s="423"/>
      <c r="N42" s="423"/>
      <c r="O42" s="423"/>
      <c r="P42" s="454"/>
      <c r="Q42" s="423"/>
      <c r="R42" s="423"/>
      <c r="S42" s="423"/>
      <c r="T42" s="423"/>
      <c r="U42" s="423"/>
      <c r="V42" s="423"/>
      <c r="W42" s="423"/>
      <c r="X42" s="423"/>
      <c r="Y42" s="423"/>
      <c r="Z42" s="423"/>
      <c r="AA42" s="423"/>
      <c r="AB42" s="423"/>
      <c r="AC42" s="423"/>
      <c r="AD42" s="423"/>
      <c r="AE42" s="423"/>
      <c r="AF42" s="423"/>
    </row>
    <row r="43" spans="1:32" x14ac:dyDescent="0.2">
      <c r="A43" s="467"/>
      <c r="B43" s="423"/>
      <c r="C43" s="423"/>
      <c r="D43" s="423"/>
      <c r="E43" s="423"/>
      <c r="F43" s="423"/>
      <c r="G43" s="423"/>
      <c r="H43" s="423"/>
      <c r="I43" s="423"/>
      <c r="J43" s="423"/>
      <c r="K43" s="423"/>
      <c r="L43" s="423"/>
      <c r="M43" s="423"/>
      <c r="N43" s="423"/>
      <c r="O43" s="423"/>
      <c r="P43" s="454"/>
      <c r="Q43" s="423"/>
      <c r="R43" s="423"/>
      <c r="S43" s="423"/>
      <c r="T43" s="423"/>
      <c r="U43" s="423"/>
      <c r="V43" s="423"/>
      <c r="W43" s="423"/>
      <c r="X43" s="423"/>
      <c r="Y43" s="423"/>
      <c r="Z43" s="423"/>
      <c r="AA43" s="423"/>
      <c r="AB43" s="423"/>
      <c r="AC43" s="423"/>
      <c r="AD43" s="423"/>
      <c r="AE43" s="423"/>
      <c r="AF43" s="423"/>
    </row>
    <row r="44" spans="1:32" x14ac:dyDescent="0.2">
      <c r="A44" s="467"/>
      <c r="B44" s="423"/>
      <c r="C44" s="423"/>
      <c r="D44" s="423"/>
      <c r="E44" s="423"/>
      <c r="F44" s="423"/>
      <c r="G44" s="423"/>
      <c r="H44" s="423"/>
      <c r="I44" s="423"/>
      <c r="J44" s="423"/>
      <c r="K44" s="423"/>
      <c r="L44" s="423"/>
      <c r="M44" s="423"/>
      <c r="N44" s="423"/>
      <c r="O44" s="423"/>
      <c r="P44" s="423"/>
      <c r="Q44" s="423"/>
      <c r="R44" s="423"/>
      <c r="S44" s="423"/>
      <c r="T44" s="423"/>
      <c r="U44" s="423"/>
      <c r="V44" s="423"/>
      <c r="W44" s="423"/>
      <c r="X44" s="423"/>
      <c r="Y44" s="423"/>
      <c r="Z44" s="423"/>
      <c r="AA44" s="423"/>
      <c r="AB44" s="423"/>
      <c r="AC44" s="423"/>
      <c r="AD44" s="423"/>
      <c r="AE44" s="423"/>
      <c r="AF44" s="423"/>
    </row>
    <row r="45" spans="1:32" x14ac:dyDescent="0.2">
      <c r="A45" s="467"/>
      <c r="B45" s="423"/>
      <c r="C45" s="423"/>
      <c r="D45" s="423"/>
      <c r="E45" s="423"/>
      <c r="F45" s="423"/>
      <c r="G45" s="423"/>
      <c r="H45" s="423"/>
      <c r="I45" s="423"/>
      <c r="J45" s="423"/>
      <c r="K45" s="423"/>
      <c r="L45" s="423"/>
      <c r="M45" s="423"/>
      <c r="N45" s="423"/>
      <c r="O45" s="423"/>
      <c r="P45" s="423"/>
      <c r="Q45" s="423"/>
      <c r="R45" s="423"/>
      <c r="S45" s="423"/>
      <c r="T45" s="423"/>
      <c r="U45" s="423"/>
      <c r="V45" s="423"/>
      <c r="W45" s="423"/>
      <c r="X45" s="423"/>
      <c r="Y45" s="423"/>
      <c r="Z45" s="423"/>
      <c r="AA45" s="423"/>
      <c r="AB45" s="423"/>
      <c r="AC45" s="423"/>
      <c r="AD45" s="423"/>
      <c r="AE45" s="423"/>
      <c r="AF45" s="423"/>
    </row>
    <row r="46" spans="1:32" x14ac:dyDescent="0.2">
      <c r="A46" s="467"/>
      <c r="B46" s="423"/>
      <c r="C46" s="423"/>
      <c r="D46" s="423"/>
      <c r="E46" s="423"/>
      <c r="F46" s="423"/>
      <c r="G46" s="423"/>
      <c r="H46" s="423"/>
      <c r="I46" s="423"/>
      <c r="J46" s="423"/>
      <c r="K46" s="423"/>
      <c r="L46" s="423"/>
      <c r="M46" s="423"/>
      <c r="N46" s="423"/>
      <c r="O46" s="423"/>
      <c r="P46" s="423"/>
      <c r="Q46" s="423"/>
      <c r="R46" s="423"/>
      <c r="S46" s="423"/>
      <c r="T46" s="423"/>
      <c r="U46" s="423"/>
      <c r="V46" s="423"/>
      <c r="W46" s="423"/>
      <c r="X46" s="423"/>
      <c r="Y46" s="423"/>
      <c r="Z46" s="423"/>
      <c r="AA46" s="423"/>
      <c r="AB46" s="423"/>
      <c r="AC46" s="423"/>
      <c r="AD46" s="423"/>
      <c r="AE46" s="423"/>
      <c r="AF46" s="423"/>
    </row>
    <row r="47" spans="1:32" x14ac:dyDescent="0.2">
      <c r="A47" s="467"/>
      <c r="B47" s="423"/>
      <c r="C47" s="423"/>
      <c r="D47" s="423"/>
      <c r="E47" s="423"/>
      <c r="F47" s="423"/>
      <c r="G47" s="423"/>
      <c r="H47" s="423"/>
      <c r="I47" s="423"/>
      <c r="J47" s="423"/>
      <c r="K47" s="423"/>
      <c r="L47" s="423"/>
      <c r="M47" s="423"/>
      <c r="N47" s="423"/>
      <c r="O47" s="423"/>
      <c r="P47" s="423"/>
      <c r="Q47" s="423"/>
      <c r="R47" s="423"/>
      <c r="S47" s="423"/>
      <c r="T47" s="423"/>
      <c r="U47" s="423"/>
      <c r="V47" s="423"/>
      <c r="W47" s="423"/>
      <c r="X47" s="423"/>
      <c r="Y47" s="423"/>
      <c r="Z47" s="423"/>
      <c r="AA47" s="423"/>
      <c r="AB47" s="423"/>
      <c r="AC47" s="423"/>
      <c r="AD47" s="423"/>
      <c r="AE47" s="423"/>
      <c r="AF47" s="423"/>
    </row>
    <row r="48" spans="1:32" x14ac:dyDescent="0.2">
      <c r="A48" s="467"/>
      <c r="B48" s="423"/>
      <c r="C48" s="423"/>
      <c r="D48" s="423"/>
      <c r="E48" s="423"/>
      <c r="F48" s="423"/>
      <c r="G48" s="423"/>
      <c r="H48" s="423"/>
      <c r="I48" s="423"/>
      <c r="J48" s="423"/>
      <c r="K48" s="423"/>
      <c r="L48" s="423"/>
      <c r="M48" s="423"/>
      <c r="N48" s="423"/>
      <c r="O48" s="423"/>
      <c r="P48" s="423"/>
      <c r="Q48" s="423"/>
      <c r="R48" s="423"/>
      <c r="S48" s="423"/>
      <c r="T48" s="423"/>
      <c r="U48" s="423"/>
      <c r="V48" s="423"/>
      <c r="W48" s="423"/>
      <c r="X48" s="423"/>
      <c r="Y48" s="423"/>
      <c r="Z48" s="423"/>
      <c r="AA48" s="423"/>
      <c r="AB48" s="423"/>
      <c r="AC48" s="423"/>
      <c r="AD48" s="423"/>
      <c r="AE48" s="423"/>
      <c r="AF48" s="423"/>
    </row>
    <row r="49" spans="1:32" x14ac:dyDescent="0.2">
      <c r="A49" s="467"/>
      <c r="B49" s="423"/>
      <c r="C49" s="423"/>
      <c r="D49" s="423"/>
      <c r="E49" s="423"/>
      <c r="F49" s="423"/>
      <c r="G49" s="423"/>
      <c r="H49" s="423"/>
      <c r="I49" s="423"/>
      <c r="J49" s="423"/>
      <c r="K49" s="423"/>
      <c r="L49" s="423"/>
      <c r="M49" s="423"/>
      <c r="N49" s="423"/>
      <c r="O49" s="423"/>
      <c r="P49" s="423"/>
      <c r="Q49" s="423"/>
      <c r="R49" s="423"/>
      <c r="S49" s="423"/>
      <c r="T49" s="423"/>
      <c r="U49" s="423"/>
      <c r="V49" s="423"/>
      <c r="W49" s="423"/>
      <c r="X49" s="423"/>
      <c r="Y49" s="423"/>
      <c r="Z49" s="423"/>
      <c r="AA49" s="423"/>
      <c r="AB49" s="423"/>
      <c r="AC49" s="423"/>
      <c r="AD49" s="423"/>
      <c r="AE49" s="423"/>
      <c r="AF49" s="423"/>
    </row>
    <row r="50" spans="1:32" x14ac:dyDescent="0.2">
      <c r="A50" s="467"/>
      <c r="B50" s="423"/>
      <c r="C50" s="423"/>
      <c r="D50" s="423"/>
      <c r="E50" s="423"/>
      <c r="F50" s="423"/>
      <c r="G50" s="423"/>
      <c r="H50" s="423"/>
      <c r="I50" s="423"/>
      <c r="J50" s="423"/>
      <c r="K50" s="423"/>
      <c r="L50" s="423"/>
      <c r="M50" s="423"/>
      <c r="N50" s="423"/>
      <c r="O50" s="423"/>
      <c r="P50" s="423"/>
      <c r="Q50" s="423"/>
      <c r="R50" s="423"/>
      <c r="S50" s="423"/>
      <c r="T50" s="423"/>
      <c r="U50" s="423"/>
      <c r="V50" s="423"/>
      <c r="W50" s="423"/>
      <c r="X50" s="423"/>
      <c r="Y50" s="423"/>
      <c r="Z50" s="423"/>
      <c r="AA50" s="423"/>
      <c r="AB50" s="423"/>
      <c r="AC50" s="423"/>
      <c r="AD50" s="423"/>
      <c r="AE50" s="423"/>
      <c r="AF50" s="423"/>
    </row>
    <row r="51" spans="1:32" x14ac:dyDescent="0.2">
      <c r="B51" s="423"/>
      <c r="C51" s="423"/>
      <c r="D51" s="423"/>
      <c r="E51" s="423"/>
      <c r="F51" s="423"/>
      <c r="G51" s="423"/>
      <c r="H51" s="423"/>
      <c r="I51" s="423"/>
      <c r="J51" s="423"/>
      <c r="K51" s="423"/>
      <c r="L51" s="423"/>
      <c r="M51" s="423"/>
      <c r="N51" s="423"/>
      <c r="O51" s="423"/>
      <c r="P51" s="423"/>
      <c r="Q51" s="423"/>
      <c r="R51" s="423"/>
      <c r="S51" s="423"/>
      <c r="T51" s="423"/>
      <c r="U51" s="423"/>
      <c r="V51" s="423"/>
      <c r="W51" s="423"/>
      <c r="X51" s="423"/>
      <c r="Y51" s="423"/>
      <c r="Z51" s="423"/>
      <c r="AA51" s="423"/>
      <c r="AB51" s="423"/>
      <c r="AC51" s="423"/>
      <c r="AD51" s="423"/>
      <c r="AE51" s="423"/>
      <c r="AF51" s="423"/>
    </row>
    <row r="52" spans="1:32" x14ac:dyDescent="0.2">
      <c r="B52" s="423"/>
      <c r="C52" s="423"/>
      <c r="D52" s="423"/>
      <c r="E52" s="423"/>
      <c r="F52" s="423"/>
      <c r="G52" s="423"/>
      <c r="H52" s="423"/>
      <c r="I52" s="423"/>
      <c r="J52" s="423"/>
      <c r="K52" s="423"/>
      <c r="L52" s="423"/>
      <c r="M52" s="423"/>
      <c r="N52" s="423"/>
      <c r="O52" s="423"/>
      <c r="P52" s="423"/>
      <c r="Q52" s="423"/>
      <c r="R52" s="423"/>
      <c r="S52" s="423"/>
      <c r="T52" s="423"/>
      <c r="U52" s="423"/>
      <c r="V52" s="423"/>
      <c r="W52" s="423"/>
      <c r="X52" s="423"/>
      <c r="Y52" s="423"/>
      <c r="Z52" s="423"/>
      <c r="AA52" s="423"/>
      <c r="AB52" s="423"/>
      <c r="AC52" s="423"/>
      <c r="AD52" s="423"/>
      <c r="AE52" s="423"/>
      <c r="AF52" s="423"/>
    </row>
    <row r="53" spans="1:32" x14ac:dyDescent="0.2">
      <c r="B53" s="423"/>
      <c r="C53" s="423"/>
      <c r="D53" s="423"/>
      <c r="E53" s="423"/>
      <c r="F53" s="423"/>
      <c r="G53" s="423"/>
      <c r="H53" s="423"/>
      <c r="I53" s="423"/>
      <c r="J53" s="423"/>
      <c r="K53" s="423"/>
      <c r="L53" s="423"/>
      <c r="M53" s="423"/>
      <c r="N53" s="423"/>
      <c r="O53" s="423"/>
      <c r="P53" s="423"/>
      <c r="Q53" s="423"/>
      <c r="R53" s="423"/>
      <c r="S53" s="423"/>
      <c r="T53" s="423"/>
      <c r="U53" s="423"/>
      <c r="V53" s="423"/>
      <c r="W53" s="423"/>
      <c r="X53" s="423"/>
      <c r="Y53" s="423"/>
      <c r="Z53" s="423"/>
      <c r="AA53" s="423"/>
      <c r="AB53" s="423"/>
      <c r="AC53" s="423"/>
      <c r="AD53" s="423"/>
      <c r="AE53" s="423"/>
      <c r="AF53" s="423"/>
    </row>
    <row r="54" spans="1:32" x14ac:dyDescent="0.2">
      <c r="B54" s="423"/>
      <c r="C54" s="423"/>
      <c r="D54" s="423"/>
      <c r="E54" s="423"/>
      <c r="F54" s="423"/>
      <c r="G54" s="423"/>
      <c r="H54" s="423"/>
      <c r="I54" s="423"/>
      <c r="J54" s="423"/>
      <c r="K54" s="423"/>
      <c r="L54" s="423"/>
      <c r="M54" s="423"/>
      <c r="N54" s="423"/>
      <c r="O54" s="423"/>
      <c r="P54" s="423"/>
      <c r="Q54" s="423"/>
      <c r="R54" s="423"/>
      <c r="S54" s="423"/>
      <c r="T54" s="423"/>
      <c r="U54" s="423"/>
      <c r="V54" s="423"/>
      <c r="W54" s="423"/>
      <c r="X54" s="423"/>
      <c r="Y54" s="423"/>
      <c r="Z54" s="423"/>
      <c r="AA54" s="423"/>
      <c r="AB54" s="423"/>
      <c r="AC54" s="423"/>
      <c r="AD54" s="423"/>
      <c r="AE54" s="423"/>
      <c r="AF54" s="423"/>
    </row>
    <row r="55" spans="1:32" x14ac:dyDescent="0.2">
      <c r="B55" s="423"/>
      <c r="C55" s="423"/>
      <c r="D55" s="423"/>
      <c r="E55" s="423"/>
      <c r="F55" s="423"/>
      <c r="G55" s="423"/>
      <c r="H55" s="423"/>
      <c r="I55" s="423"/>
      <c r="J55" s="423"/>
      <c r="K55" s="423"/>
      <c r="L55" s="423"/>
      <c r="M55" s="423"/>
      <c r="N55" s="423"/>
      <c r="O55" s="423"/>
      <c r="P55" s="423"/>
      <c r="Q55" s="423"/>
      <c r="R55" s="423"/>
      <c r="S55" s="423"/>
      <c r="T55" s="423"/>
      <c r="U55" s="423"/>
      <c r="V55" s="423"/>
      <c r="W55" s="423"/>
      <c r="X55" s="423"/>
      <c r="Y55" s="423"/>
      <c r="Z55" s="423"/>
      <c r="AA55" s="423"/>
      <c r="AB55" s="423"/>
      <c r="AC55" s="423"/>
      <c r="AD55" s="423"/>
      <c r="AE55" s="423"/>
      <c r="AF55" s="423"/>
    </row>
    <row r="56" spans="1:32" x14ac:dyDescent="0.2">
      <c r="B56" s="423"/>
      <c r="C56" s="423"/>
      <c r="D56" s="423"/>
      <c r="E56" s="423"/>
      <c r="F56" s="423"/>
      <c r="G56" s="423"/>
      <c r="H56" s="423"/>
      <c r="I56" s="423"/>
      <c r="J56" s="423"/>
      <c r="K56" s="423"/>
      <c r="L56" s="423"/>
      <c r="M56" s="423"/>
      <c r="N56" s="423"/>
      <c r="O56" s="423"/>
      <c r="P56" s="423"/>
      <c r="Q56" s="423"/>
      <c r="R56" s="423"/>
      <c r="S56" s="423"/>
      <c r="T56" s="423"/>
      <c r="U56" s="423"/>
      <c r="V56" s="423"/>
      <c r="W56" s="423"/>
      <c r="X56" s="423"/>
      <c r="Y56" s="423"/>
      <c r="Z56" s="423"/>
      <c r="AA56" s="423"/>
      <c r="AB56" s="423"/>
      <c r="AC56" s="423"/>
      <c r="AD56" s="423"/>
      <c r="AE56" s="423"/>
      <c r="AF56" s="423"/>
    </row>
    <row r="57" spans="1:32" x14ac:dyDescent="0.2">
      <c r="B57" s="423"/>
      <c r="C57" s="423"/>
      <c r="D57" s="423"/>
      <c r="E57" s="423"/>
      <c r="F57" s="423"/>
      <c r="G57" s="423"/>
      <c r="H57" s="423"/>
      <c r="I57" s="423"/>
      <c r="J57" s="423"/>
      <c r="K57" s="423"/>
      <c r="L57" s="423"/>
      <c r="M57" s="423"/>
      <c r="N57" s="423"/>
      <c r="O57" s="423"/>
      <c r="P57" s="423"/>
      <c r="Q57" s="423"/>
      <c r="R57" s="423"/>
      <c r="S57" s="423"/>
      <c r="T57" s="423"/>
      <c r="U57" s="423"/>
      <c r="V57" s="423"/>
      <c r="W57" s="423"/>
      <c r="X57" s="423"/>
      <c r="Y57" s="423"/>
      <c r="Z57" s="423"/>
      <c r="AA57" s="423"/>
      <c r="AB57" s="423"/>
      <c r="AC57" s="423"/>
      <c r="AD57" s="423"/>
      <c r="AE57" s="423"/>
      <c r="AF57" s="423"/>
    </row>
    <row r="58" spans="1:32" x14ac:dyDescent="0.2">
      <c r="B58" s="423"/>
      <c r="C58" s="423"/>
      <c r="D58" s="423"/>
      <c r="E58" s="423"/>
      <c r="F58" s="423"/>
      <c r="G58" s="423"/>
      <c r="H58" s="423"/>
      <c r="I58" s="423"/>
      <c r="J58" s="423"/>
      <c r="K58" s="423"/>
      <c r="L58" s="423"/>
      <c r="M58" s="423"/>
      <c r="N58" s="423"/>
      <c r="O58" s="423"/>
      <c r="P58" s="423"/>
      <c r="Q58" s="423"/>
      <c r="R58" s="423"/>
      <c r="S58" s="423"/>
      <c r="T58" s="423"/>
      <c r="U58" s="423"/>
      <c r="V58" s="423"/>
      <c r="W58" s="423"/>
      <c r="X58" s="423"/>
      <c r="Y58" s="423"/>
      <c r="Z58" s="423"/>
      <c r="AA58" s="423"/>
      <c r="AB58" s="423"/>
      <c r="AC58" s="423"/>
      <c r="AD58" s="423"/>
      <c r="AE58" s="423"/>
      <c r="AF58" s="423"/>
    </row>
    <row r="59" spans="1:32" x14ac:dyDescent="0.2">
      <c r="B59" s="423"/>
      <c r="C59" s="423"/>
      <c r="D59" s="423"/>
      <c r="E59" s="423"/>
      <c r="F59" s="423"/>
      <c r="G59" s="423"/>
      <c r="H59" s="423"/>
      <c r="I59" s="423"/>
      <c r="J59" s="423"/>
      <c r="K59" s="423"/>
      <c r="L59" s="423"/>
      <c r="M59" s="423"/>
      <c r="N59" s="423"/>
      <c r="O59" s="423"/>
      <c r="P59" s="423"/>
      <c r="Q59" s="423"/>
      <c r="R59" s="423"/>
      <c r="S59" s="423"/>
      <c r="T59" s="423"/>
      <c r="U59" s="423"/>
      <c r="V59" s="423"/>
      <c r="W59" s="423"/>
      <c r="X59" s="423"/>
      <c r="Y59" s="423"/>
      <c r="Z59" s="423"/>
      <c r="AA59" s="423"/>
      <c r="AB59" s="423"/>
      <c r="AC59" s="423"/>
      <c r="AD59" s="423"/>
      <c r="AE59" s="423"/>
      <c r="AF59" s="423"/>
    </row>
    <row r="60" spans="1:32" x14ac:dyDescent="0.2">
      <c r="B60" s="423"/>
      <c r="C60" s="423"/>
      <c r="D60" s="423"/>
      <c r="E60" s="423"/>
      <c r="F60" s="423"/>
      <c r="G60" s="423"/>
      <c r="H60" s="423"/>
      <c r="I60" s="423"/>
      <c r="J60" s="423"/>
      <c r="K60" s="423"/>
      <c r="L60" s="423"/>
      <c r="M60" s="423"/>
      <c r="N60" s="423"/>
      <c r="O60" s="423"/>
      <c r="P60" s="423"/>
      <c r="Q60" s="423"/>
      <c r="R60" s="423"/>
      <c r="S60" s="423"/>
      <c r="T60" s="423"/>
      <c r="U60" s="423"/>
      <c r="V60" s="423"/>
      <c r="W60" s="423"/>
      <c r="X60" s="423"/>
      <c r="Y60" s="423"/>
      <c r="Z60" s="423"/>
      <c r="AA60" s="423"/>
      <c r="AB60" s="423"/>
      <c r="AC60" s="423"/>
      <c r="AD60" s="423"/>
      <c r="AE60" s="423"/>
      <c r="AF60" s="423"/>
    </row>
    <row r="61" spans="1:32" x14ac:dyDescent="0.2">
      <c r="B61" s="423"/>
      <c r="C61" s="423"/>
      <c r="D61" s="423"/>
      <c r="E61" s="423"/>
      <c r="F61" s="423"/>
      <c r="G61" s="423"/>
      <c r="H61" s="423"/>
      <c r="I61" s="423"/>
      <c r="J61" s="423"/>
      <c r="K61" s="423"/>
      <c r="L61" s="423"/>
      <c r="M61" s="423"/>
      <c r="N61" s="423"/>
      <c r="O61" s="423"/>
      <c r="P61" s="423"/>
      <c r="Q61" s="423"/>
      <c r="R61" s="423"/>
      <c r="S61" s="423"/>
      <c r="T61" s="423"/>
      <c r="U61" s="423"/>
      <c r="V61" s="423"/>
      <c r="W61" s="423"/>
      <c r="X61" s="423"/>
      <c r="Y61" s="423"/>
      <c r="Z61" s="423"/>
      <c r="AA61" s="423"/>
      <c r="AB61" s="423"/>
      <c r="AC61" s="423"/>
      <c r="AD61" s="423"/>
      <c r="AE61" s="423"/>
      <c r="AF61" s="423"/>
    </row>
    <row r="62" spans="1:32" x14ac:dyDescent="0.2">
      <c r="B62" s="423"/>
      <c r="C62" s="423"/>
      <c r="D62" s="423"/>
      <c r="E62" s="423"/>
      <c r="F62" s="423"/>
      <c r="G62" s="423"/>
      <c r="H62" s="423"/>
      <c r="I62" s="423"/>
      <c r="J62" s="423"/>
      <c r="K62" s="423"/>
      <c r="L62" s="423"/>
      <c r="M62" s="423"/>
      <c r="N62" s="423"/>
      <c r="O62" s="423"/>
      <c r="P62" s="423"/>
      <c r="Q62" s="423"/>
      <c r="R62" s="423"/>
      <c r="S62" s="423"/>
      <c r="T62" s="423"/>
      <c r="U62" s="423"/>
      <c r="V62" s="423"/>
      <c r="W62" s="423"/>
      <c r="X62" s="423"/>
      <c r="Y62" s="423"/>
      <c r="Z62" s="423"/>
      <c r="AA62" s="423"/>
      <c r="AB62" s="423"/>
      <c r="AC62" s="423"/>
      <c r="AD62" s="423"/>
      <c r="AE62" s="423"/>
      <c r="AF62" s="423"/>
    </row>
    <row r="63" spans="1:32" x14ac:dyDescent="0.2">
      <c r="B63" s="423"/>
      <c r="C63" s="423"/>
      <c r="D63" s="423"/>
      <c r="E63" s="423"/>
      <c r="F63" s="423"/>
      <c r="G63" s="423"/>
      <c r="H63" s="423"/>
      <c r="I63" s="423"/>
      <c r="J63" s="423"/>
      <c r="K63" s="423"/>
      <c r="L63" s="423"/>
      <c r="M63" s="423"/>
      <c r="N63" s="423"/>
      <c r="O63" s="423"/>
      <c r="P63" s="423"/>
      <c r="Q63" s="423"/>
      <c r="R63" s="423"/>
      <c r="S63" s="423"/>
      <c r="T63" s="423"/>
      <c r="U63" s="423"/>
      <c r="V63" s="423"/>
      <c r="W63" s="423"/>
      <c r="X63" s="423"/>
      <c r="Y63" s="423"/>
      <c r="Z63" s="423"/>
      <c r="AA63" s="423"/>
      <c r="AB63" s="423"/>
      <c r="AC63" s="423"/>
      <c r="AD63" s="423"/>
      <c r="AE63" s="423"/>
      <c r="AF63" s="423"/>
    </row>
    <row r="64" spans="1:32" x14ac:dyDescent="0.2">
      <c r="B64" s="423"/>
      <c r="C64" s="423"/>
      <c r="D64" s="423"/>
      <c r="E64" s="423"/>
      <c r="F64" s="423"/>
      <c r="G64" s="423"/>
      <c r="H64" s="423"/>
      <c r="I64" s="423"/>
      <c r="J64" s="423"/>
      <c r="K64" s="423"/>
      <c r="L64" s="423"/>
      <c r="M64" s="423"/>
      <c r="N64" s="423"/>
      <c r="O64" s="423"/>
      <c r="P64" s="423"/>
      <c r="Q64" s="423"/>
      <c r="R64" s="423"/>
      <c r="S64" s="423"/>
      <c r="T64" s="423"/>
      <c r="U64" s="423"/>
      <c r="V64" s="423"/>
      <c r="W64" s="423"/>
      <c r="X64" s="423"/>
      <c r="Y64" s="423"/>
      <c r="Z64" s="423"/>
      <c r="AA64" s="423"/>
      <c r="AB64" s="423"/>
      <c r="AC64" s="423"/>
      <c r="AD64" s="423"/>
      <c r="AE64" s="423"/>
      <c r="AF64" s="423"/>
    </row>
    <row r="65" spans="2:32" x14ac:dyDescent="0.2">
      <c r="B65" s="423"/>
      <c r="C65" s="423"/>
      <c r="D65" s="423"/>
      <c r="E65" s="423"/>
      <c r="F65" s="423"/>
      <c r="G65" s="423"/>
      <c r="H65" s="423"/>
      <c r="I65" s="423"/>
      <c r="J65" s="423"/>
      <c r="K65" s="423"/>
      <c r="L65" s="423"/>
      <c r="M65" s="423"/>
      <c r="N65" s="423"/>
      <c r="O65" s="423"/>
      <c r="P65" s="423"/>
      <c r="Q65" s="423"/>
      <c r="R65" s="423"/>
      <c r="S65" s="423"/>
      <c r="T65" s="423"/>
      <c r="U65" s="423"/>
      <c r="V65" s="423"/>
      <c r="W65" s="423"/>
      <c r="X65" s="423"/>
      <c r="Y65" s="423"/>
      <c r="Z65" s="423"/>
      <c r="AA65" s="423"/>
      <c r="AB65" s="423"/>
      <c r="AC65" s="423"/>
      <c r="AD65" s="423"/>
      <c r="AE65" s="423"/>
      <c r="AF65" s="423"/>
    </row>
    <row r="66" spans="2:32" x14ac:dyDescent="0.2">
      <c r="B66" s="423"/>
      <c r="C66" s="423"/>
      <c r="D66" s="423"/>
      <c r="E66" s="423"/>
      <c r="F66" s="423"/>
      <c r="G66" s="423"/>
      <c r="H66" s="423"/>
      <c r="I66" s="423"/>
      <c r="J66" s="423"/>
      <c r="K66" s="423"/>
      <c r="L66" s="423"/>
      <c r="M66" s="423"/>
      <c r="N66" s="423"/>
      <c r="O66" s="423"/>
      <c r="P66" s="423"/>
      <c r="Q66" s="423"/>
      <c r="R66" s="423"/>
      <c r="S66" s="423"/>
      <c r="T66" s="423"/>
      <c r="U66" s="423"/>
      <c r="V66" s="423"/>
      <c r="W66" s="423"/>
      <c r="X66" s="423"/>
      <c r="Y66" s="423"/>
      <c r="Z66" s="423"/>
      <c r="AA66" s="423"/>
      <c r="AB66" s="423"/>
      <c r="AC66" s="423"/>
      <c r="AD66" s="423"/>
      <c r="AE66" s="423"/>
      <c r="AF66" s="423"/>
    </row>
    <row r="67" spans="2:32" x14ac:dyDescent="0.2">
      <c r="B67" s="423"/>
      <c r="C67" s="423"/>
      <c r="D67" s="423"/>
      <c r="E67" s="423"/>
      <c r="F67" s="423"/>
      <c r="G67" s="423"/>
      <c r="H67" s="423"/>
      <c r="I67" s="423"/>
      <c r="J67" s="423"/>
      <c r="K67" s="423"/>
      <c r="L67" s="423"/>
      <c r="M67" s="423"/>
      <c r="N67" s="423"/>
      <c r="O67" s="423"/>
      <c r="P67" s="423"/>
      <c r="Q67" s="423"/>
      <c r="R67" s="423"/>
      <c r="S67" s="423"/>
      <c r="T67" s="423"/>
      <c r="U67" s="423"/>
      <c r="V67" s="423"/>
      <c r="W67" s="423"/>
      <c r="X67" s="423"/>
      <c r="Y67" s="423"/>
      <c r="Z67" s="423"/>
      <c r="AA67" s="423"/>
      <c r="AB67" s="423"/>
      <c r="AC67" s="423"/>
      <c r="AD67" s="423"/>
      <c r="AE67" s="423"/>
      <c r="AF67" s="423"/>
    </row>
    <row r="68" spans="2:32" x14ac:dyDescent="0.2">
      <c r="B68" s="423"/>
      <c r="C68" s="423"/>
      <c r="D68" s="423"/>
      <c r="E68" s="423"/>
      <c r="F68" s="423"/>
      <c r="G68" s="423"/>
      <c r="H68" s="423"/>
      <c r="I68" s="423"/>
      <c r="J68" s="423"/>
      <c r="K68" s="423"/>
      <c r="L68" s="423"/>
      <c r="M68" s="423"/>
      <c r="N68" s="423"/>
      <c r="O68" s="423"/>
      <c r="P68" s="423"/>
      <c r="Q68" s="423"/>
      <c r="R68" s="423"/>
      <c r="S68" s="423"/>
      <c r="T68" s="423"/>
      <c r="U68" s="423"/>
      <c r="V68" s="423"/>
      <c r="W68" s="423"/>
      <c r="X68" s="423"/>
      <c r="Y68" s="423"/>
      <c r="Z68" s="423"/>
      <c r="AA68" s="423"/>
      <c r="AB68" s="423"/>
      <c r="AC68" s="423"/>
      <c r="AD68" s="423"/>
      <c r="AE68" s="423"/>
      <c r="AF68" s="423"/>
    </row>
    <row r="69" spans="2:32" x14ac:dyDescent="0.2">
      <c r="B69" s="423"/>
      <c r="C69" s="423"/>
      <c r="D69" s="423"/>
      <c r="E69" s="423"/>
      <c r="F69" s="423"/>
      <c r="G69" s="423"/>
      <c r="H69" s="423"/>
      <c r="I69" s="423"/>
      <c r="J69" s="423"/>
      <c r="K69" s="423"/>
      <c r="L69" s="423"/>
      <c r="M69" s="423"/>
      <c r="N69" s="423"/>
      <c r="O69" s="423"/>
      <c r="P69" s="423"/>
      <c r="Q69" s="423"/>
      <c r="R69" s="423"/>
      <c r="S69" s="423"/>
      <c r="T69" s="423"/>
      <c r="U69" s="423"/>
      <c r="V69" s="423"/>
      <c r="W69" s="423"/>
      <c r="X69" s="423"/>
      <c r="Y69" s="423"/>
      <c r="Z69" s="423"/>
      <c r="AA69" s="423"/>
      <c r="AB69" s="423"/>
      <c r="AC69" s="423"/>
      <c r="AD69" s="423"/>
      <c r="AE69" s="423"/>
      <c r="AF69" s="423"/>
    </row>
    <row r="70" spans="2:32" x14ac:dyDescent="0.2">
      <c r="B70" s="423"/>
      <c r="C70" s="423"/>
      <c r="D70" s="423"/>
      <c r="E70" s="423"/>
      <c r="F70" s="423"/>
      <c r="G70" s="423"/>
      <c r="H70" s="423"/>
      <c r="I70" s="423"/>
      <c r="J70" s="423"/>
      <c r="K70" s="423"/>
      <c r="L70" s="423"/>
      <c r="M70" s="423"/>
      <c r="N70" s="423"/>
      <c r="O70" s="423"/>
      <c r="P70" s="423"/>
      <c r="Q70" s="423"/>
      <c r="R70" s="423"/>
      <c r="S70" s="423"/>
      <c r="T70" s="423"/>
      <c r="U70" s="423"/>
      <c r="V70" s="423"/>
      <c r="W70" s="423"/>
      <c r="X70" s="423"/>
      <c r="Y70" s="423"/>
      <c r="Z70" s="423"/>
      <c r="AA70" s="423"/>
      <c r="AB70" s="423"/>
      <c r="AC70" s="423"/>
      <c r="AD70" s="423"/>
      <c r="AE70" s="423"/>
      <c r="AF70" s="423"/>
    </row>
    <row r="71" spans="2:32" x14ac:dyDescent="0.2">
      <c r="B71" s="423"/>
      <c r="C71" s="423"/>
      <c r="D71" s="423"/>
      <c r="E71" s="423"/>
      <c r="F71" s="423"/>
      <c r="G71" s="423"/>
      <c r="H71" s="423"/>
      <c r="I71" s="423"/>
      <c r="J71" s="423"/>
      <c r="K71" s="423"/>
      <c r="L71" s="423"/>
      <c r="M71" s="423"/>
      <c r="N71" s="423"/>
      <c r="O71" s="423"/>
      <c r="P71" s="423"/>
      <c r="Q71" s="423"/>
      <c r="R71" s="423"/>
      <c r="S71" s="423"/>
      <c r="T71" s="423"/>
      <c r="U71" s="423"/>
      <c r="V71" s="423"/>
      <c r="W71" s="423"/>
      <c r="X71" s="423"/>
      <c r="Y71" s="423"/>
      <c r="Z71" s="423"/>
      <c r="AA71" s="423"/>
      <c r="AB71" s="423"/>
      <c r="AC71" s="423"/>
      <c r="AD71" s="423"/>
      <c r="AE71" s="423"/>
      <c r="AF71" s="423"/>
    </row>
    <row r="72" spans="2:32" x14ac:dyDescent="0.2">
      <c r="B72" s="423"/>
      <c r="C72" s="423"/>
      <c r="D72" s="423"/>
      <c r="E72" s="423"/>
      <c r="F72" s="423"/>
      <c r="G72" s="423"/>
      <c r="H72" s="423"/>
      <c r="I72" s="423"/>
      <c r="J72" s="423"/>
      <c r="K72" s="423"/>
      <c r="L72" s="423"/>
      <c r="M72" s="423"/>
      <c r="N72" s="423"/>
      <c r="O72" s="423"/>
      <c r="P72" s="423"/>
      <c r="Q72" s="423"/>
      <c r="R72" s="423"/>
      <c r="S72" s="423"/>
      <c r="T72" s="423"/>
      <c r="U72" s="423"/>
      <c r="V72" s="423"/>
      <c r="W72" s="423"/>
      <c r="X72" s="423"/>
      <c r="Y72" s="423"/>
      <c r="Z72" s="423"/>
      <c r="AA72" s="423"/>
      <c r="AB72" s="423"/>
      <c r="AC72" s="423"/>
      <c r="AD72" s="423"/>
      <c r="AE72" s="423"/>
      <c r="AF72" s="423"/>
    </row>
    <row r="73" spans="2:32" x14ac:dyDescent="0.2">
      <c r="B73" s="423"/>
      <c r="C73" s="423"/>
      <c r="D73" s="423"/>
      <c r="E73" s="423"/>
      <c r="F73" s="423"/>
      <c r="G73" s="423"/>
      <c r="H73" s="423"/>
      <c r="I73" s="423"/>
      <c r="J73" s="423"/>
      <c r="K73" s="423"/>
      <c r="L73" s="423"/>
      <c r="M73" s="423"/>
      <c r="N73" s="423"/>
      <c r="O73" s="423"/>
      <c r="P73" s="423"/>
      <c r="Q73" s="423"/>
      <c r="R73" s="423"/>
      <c r="S73" s="423"/>
      <c r="T73" s="423"/>
      <c r="U73" s="423"/>
      <c r="V73" s="423"/>
      <c r="W73" s="423"/>
      <c r="X73" s="423"/>
      <c r="Y73" s="423"/>
      <c r="Z73" s="423"/>
      <c r="AA73" s="423"/>
      <c r="AB73" s="423"/>
      <c r="AC73" s="423"/>
      <c r="AD73" s="423"/>
      <c r="AE73" s="423"/>
      <c r="AF73" s="423"/>
    </row>
    <row r="74" spans="2:32" x14ac:dyDescent="0.2">
      <c r="B74" s="423"/>
      <c r="C74" s="423"/>
      <c r="D74" s="423"/>
      <c r="E74" s="423"/>
      <c r="F74" s="423"/>
      <c r="G74" s="423"/>
      <c r="H74" s="423"/>
      <c r="I74" s="423"/>
      <c r="J74" s="423"/>
      <c r="K74" s="423"/>
      <c r="L74" s="423"/>
      <c r="M74" s="423"/>
      <c r="N74" s="423"/>
      <c r="O74" s="423"/>
      <c r="P74" s="423"/>
      <c r="Q74" s="423"/>
      <c r="R74" s="423"/>
      <c r="S74" s="423"/>
      <c r="T74" s="423"/>
      <c r="U74" s="423"/>
      <c r="V74" s="423"/>
      <c r="W74" s="423"/>
      <c r="X74" s="423"/>
      <c r="Y74" s="423"/>
      <c r="Z74" s="423"/>
      <c r="AA74" s="423"/>
      <c r="AB74" s="423"/>
      <c r="AC74" s="423"/>
      <c r="AD74" s="423"/>
      <c r="AE74" s="423"/>
      <c r="AF74" s="423"/>
    </row>
    <row r="75" spans="2:32" x14ac:dyDescent="0.2">
      <c r="B75" s="423"/>
      <c r="C75" s="423"/>
      <c r="D75" s="423"/>
      <c r="E75" s="423"/>
      <c r="F75" s="423"/>
      <c r="G75" s="423"/>
      <c r="H75" s="423"/>
      <c r="I75" s="423"/>
      <c r="J75" s="423"/>
      <c r="K75" s="423"/>
      <c r="L75" s="423"/>
      <c r="M75" s="423"/>
      <c r="N75" s="423"/>
      <c r="O75" s="423"/>
      <c r="P75" s="423"/>
      <c r="Q75" s="423"/>
      <c r="R75" s="423"/>
      <c r="S75" s="423"/>
      <c r="T75" s="423"/>
      <c r="U75" s="423"/>
      <c r="V75" s="423"/>
      <c r="W75" s="423"/>
      <c r="X75" s="423"/>
      <c r="Y75" s="423"/>
      <c r="Z75" s="423"/>
      <c r="AA75" s="423"/>
      <c r="AB75" s="423"/>
      <c r="AC75" s="423"/>
      <c r="AD75" s="423"/>
      <c r="AE75" s="423"/>
      <c r="AF75" s="423"/>
    </row>
    <row r="76" spans="2:32" x14ac:dyDescent="0.2">
      <c r="B76" s="423"/>
      <c r="C76" s="423"/>
      <c r="D76" s="423"/>
      <c r="E76" s="423"/>
      <c r="F76" s="423"/>
      <c r="G76" s="423"/>
      <c r="H76" s="423"/>
      <c r="I76" s="423"/>
      <c r="J76" s="423"/>
      <c r="K76" s="423"/>
      <c r="L76" s="423"/>
      <c r="M76" s="423"/>
      <c r="N76" s="423"/>
      <c r="O76" s="423"/>
      <c r="P76" s="423"/>
      <c r="Q76" s="423"/>
      <c r="R76" s="423"/>
      <c r="S76" s="423"/>
      <c r="T76" s="423"/>
      <c r="U76" s="423"/>
      <c r="V76" s="423"/>
      <c r="W76" s="423"/>
      <c r="X76" s="423"/>
      <c r="Y76" s="423"/>
      <c r="Z76" s="423"/>
      <c r="AA76" s="423"/>
      <c r="AB76" s="423"/>
      <c r="AC76" s="423"/>
      <c r="AD76" s="423"/>
      <c r="AE76" s="423"/>
      <c r="AF76" s="423"/>
    </row>
    <row r="77" spans="2:32" x14ac:dyDescent="0.2">
      <c r="B77" s="423"/>
      <c r="C77" s="423"/>
      <c r="D77" s="423"/>
      <c r="E77" s="423"/>
      <c r="F77" s="423"/>
      <c r="G77" s="423"/>
      <c r="H77" s="423"/>
      <c r="I77" s="423"/>
      <c r="J77" s="423"/>
      <c r="K77" s="423"/>
      <c r="L77" s="423"/>
      <c r="M77" s="423"/>
      <c r="N77" s="423"/>
      <c r="O77" s="423"/>
      <c r="P77" s="423"/>
      <c r="Q77" s="423"/>
      <c r="R77" s="423"/>
      <c r="S77" s="423"/>
      <c r="T77" s="423"/>
      <c r="U77" s="423"/>
      <c r="V77" s="423"/>
      <c r="W77" s="423"/>
      <c r="X77" s="423"/>
      <c r="Y77" s="423"/>
      <c r="Z77" s="423"/>
      <c r="AA77" s="423"/>
      <c r="AB77" s="423"/>
      <c r="AC77" s="423"/>
      <c r="AD77" s="423"/>
      <c r="AE77" s="423"/>
      <c r="AF77" s="423"/>
    </row>
    <row r="78" spans="2:32" x14ac:dyDescent="0.2">
      <c r="B78" s="423"/>
      <c r="C78" s="423"/>
      <c r="D78" s="423"/>
      <c r="E78" s="423"/>
      <c r="F78" s="423"/>
      <c r="G78" s="423"/>
      <c r="H78" s="423"/>
      <c r="I78" s="423"/>
      <c r="J78" s="423"/>
      <c r="K78" s="423"/>
      <c r="L78" s="423"/>
      <c r="M78" s="423"/>
      <c r="N78" s="423"/>
      <c r="O78" s="423"/>
      <c r="P78" s="423"/>
      <c r="Q78" s="423"/>
      <c r="R78" s="423"/>
      <c r="S78" s="423"/>
      <c r="T78" s="423"/>
      <c r="U78" s="423"/>
      <c r="V78" s="423"/>
      <c r="W78" s="423"/>
      <c r="X78" s="423"/>
      <c r="Y78" s="423"/>
      <c r="Z78" s="423"/>
      <c r="AA78" s="423"/>
      <c r="AB78" s="423"/>
      <c r="AC78" s="423"/>
      <c r="AD78" s="423"/>
      <c r="AE78" s="423"/>
      <c r="AF78" s="423"/>
    </row>
    <row r="79" spans="2:32" x14ac:dyDescent="0.2">
      <c r="B79" s="423"/>
      <c r="C79" s="423"/>
      <c r="D79" s="423"/>
      <c r="E79" s="423"/>
      <c r="F79" s="423"/>
      <c r="G79" s="423"/>
      <c r="H79" s="423"/>
      <c r="I79" s="423"/>
      <c r="J79" s="423"/>
      <c r="K79" s="423"/>
      <c r="L79" s="423"/>
      <c r="M79" s="423"/>
      <c r="N79" s="423"/>
      <c r="O79" s="423"/>
      <c r="P79" s="423"/>
      <c r="Q79" s="423"/>
      <c r="R79" s="423"/>
      <c r="S79" s="423"/>
      <c r="T79" s="423"/>
      <c r="U79" s="423"/>
      <c r="V79" s="423"/>
      <c r="W79" s="423"/>
      <c r="X79" s="423"/>
      <c r="Y79" s="423"/>
      <c r="Z79" s="423"/>
      <c r="AA79" s="423"/>
      <c r="AB79" s="423"/>
      <c r="AC79" s="423"/>
      <c r="AD79" s="423"/>
      <c r="AE79" s="423"/>
      <c r="AF79" s="423"/>
    </row>
    <row r="80" spans="2:32" x14ac:dyDescent="0.2">
      <c r="B80" s="423"/>
      <c r="C80" s="423"/>
      <c r="D80" s="423"/>
      <c r="E80" s="423"/>
      <c r="F80" s="423"/>
      <c r="G80" s="423"/>
      <c r="H80" s="423"/>
      <c r="I80" s="423"/>
      <c r="J80" s="423"/>
      <c r="K80" s="423"/>
      <c r="L80" s="423"/>
      <c r="M80" s="423"/>
      <c r="N80" s="423"/>
      <c r="O80" s="423"/>
      <c r="P80" s="423"/>
      <c r="Q80" s="423"/>
      <c r="R80" s="423"/>
      <c r="S80" s="423"/>
      <c r="T80" s="423"/>
      <c r="U80" s="423"/>
      <c r="V80" s="423"/>
      <c r="W80" s="423"/>
      <c r="X80" s="423"/>
      <c r="Y80" s="423"/>
      <c r="Z80" s="423"/>
      <c r="AA80" s="423"/>
      <c r="AB80" s="423"/>
      <c r="AC80" s="423"/>
      <c r="AD80" s="423"/>
      <c r="AE80" s="423"/>
      <c r="AF80" s="423"/>
    </row>
    <row r="81" spans="2:32" x14ac:dyDescent="0.2">
      <c r="B81" s="423"/>
      <c r="C81" s="423"/>
      <c r="D81" s="423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3"/>
      <c r="P81" s="423"/>
      <c r="Q81" s="423"/>
      <c r="R81" s="423"/>
      <c r="S81" s="423"/>
      <c r="T81" s="423"/>
      <c r="U81" s="423"/>
      <c r="V81" s="423"/>
      <c r="W81" s="423"/>
      <c r="X81" s="423"/>
      <c r="Y81" s="423"/>
      <c r="Z81" s="423"/>
      <c r="AA81" s="423"/>
      <c r="AB81" s="423"/>
      <c r="AC81" s="423"/>
      <c r="AD81" s="423"/>
      <c r="AE81" s="423"/>
      <c r="AF81" s="423"/>
    </row>
    <row r="82" spans="2:32" x14ac:dyDescent="0.2">
      <c r="B82" s="423"/>
      <c r="C82" s="423"/>
      <c r="D82" s="423"/>
      <c r="E82" s="423"/>
      <c r="F82" s="423"/>
      <c r="G82" s="423"/>
      <c r="H82" s="423"/>
      <c r="I82" s="423"/>
      <c r="J82" s="423"/>
      <c r="K82" s="423"/>
      <c r="L82" s="423"/>
      <c r="M82" s="423"/>
      <c r="N82" s="423"/>
      <c r="O82" s="423"/>
      <c r="P82" s="423"/>
      <c r="Q82" s="423"/>
      <c r="R82" s="423"/>
      <c r="S82" s="423"/>
      <c r="T82" s="423"/>
      <c r="U82" s="423"/>
      <c r="V82" s="423"/>
      <c r="W82" s="423"/>
      <c r="X82" s="423"/>
      <c r="Y82" s="423"/>
      <c r="Z82" s="423"/>
      <c r="AA82" s="423"/>
      <c r="AB82" s="423"/>
      <c r="AC82" s="423"/>
      <c r="AD82" s="423"/>
      <c r="AE82" s="423"/>
      <c r="AF82" s="423"/>
    </row>
    <row r="83" spans="2:32" x14ac:dyDescent="0.2">
      <c r="B83" s="423"/>
      <c r="C83" s="423"/>
      <c r="D83" s="423"/>
      <c r="E83" s="423"/>
      <c r="F83" s="423"/>
      <c r="G83" s="423"/>
      <c r="H83" s="423"/>
      <c r="I83" s="423"/>
      <c r="J83" s="423"/>
      <c r="K83" s="423"/>
      <c r="L83" s="423"/>
      <c r="M83" s="423"/>
      <c r="N83" s="423"/>
      <c r="O83" s="423"/>
      <c r="P83" s="423"/>
      <c r="Q83" s="423"/>
      <c r="R83" s="423"/>
      <c r="S83" s="423"/>
      <c r="T83" s="423"/>
      <c r="U83" s="423"/>
      <c r="V83" s="423"/>
      <c r="W83" s="423"/>
      <c r="X83" s="423"/>
      <c r="Y83" s="423"/>
      <c r="Z83" s="423"/>
      <c r="AA83" s="423"/>
      <c r="AB83" s="423"/>
      <c r="AC83" s="423"/>
      <c r="AD83" s="423"/>
      <c r="AE83" s="423"/>
      <c r="AF83" s="423"/>
    </row>
    <row r="84" spans="2:32" x14ac:dyDescent="0.2"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3"/>
      <c r="W84" s="423"/>
      <c r="X84" s="423"/>
      <c r="Y84" s="423"/>
      <c r="Z84" s="423"/>
      <c r="AA84" s="423"/>
      <c r="AB84" s="423"/>
      <c r="AC84" s="423"/>
      <c r="AD84" s="423"/>
      <c r="AE84" s="423"/>
      <c r="AF84" s="423"/>
    </row>
    <row r="85" spans="2:32" x14ac:dyDescent="0.2"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423"/>
      <c r="M85" s="423"/>
      <c r="N85" s="423"/>
      <c r="O85" s="423"/>
      <c r="P85" s="423"/>
      <c r="Q85" s="423"/>
      <c r="R85" s="423"/>
      <c r="S85" s="423"/>
      <c r="T85" s="423"/>
      <c r="U85" s="423"/>
      <c r="V85" s="423"/>
      <c r="W85" s="423"/>
      <c r="X85" s="423"/>
      <c r="Y85" s="423"/>
      <c r="Z85" s="423"/>
      <c r="AA85" s="423"/>
      <c r="AB85" s="423"/>
      <c r="AC85" s="423"/>
      <c r="AD85" s="423"/>
      <c r="AE85" s="423"/>
      <c r="AF85" s="423"/>
    </row>
    <row r="86" spans="2:32" x14ac:dyDescent="0.2">
      <c r="B86" s="423"/>
      <c r="C86" s="423"/>
      <c r="D86" s="423"/>
      <c r="E86" s="423"/>
      <c r="F86" s="423"/>
      <c r="G86" s="423"/>
      <c r="H86" s="423"/>
      <c r="I86" s="423"/>
      <c r="J86" s="423"/>
      <c r="K86" s="423"/>
      <c r="L86" s="423"/>
      <c r="M86" s="423"/>
      <c r="N86" s="423"/>
      <c r="O86" s="423"/>
      <c r="P86" s="423"/>
      <c r="Q86" s="423"/>
      <c r="R86" s="423"/>
      <c r="S86" s="423"/>
      <c r="T86" s="423"/>
      <c r="U86" s="423"/>
      <c r="V86" s="423"/>
      <c r="W86" s="423"/>
      <c r="X86" s="423"/>
      <c r="Y86" s="423"/>
      <c r="Z86" s="423"/>
      <c r="AA86" s="423"/>
      <c r="AB86" s="423"/>
      <c r="AC86" s="423"/>
      <c r="AD86" s="423"/>
      <c r="AE86" s="423"/>
      <c r="AF86" s="423"/>
    </row>
    <row r="87" spans="2:32" x14ac:dyDescent="0.2">
      <c r="B87" s="423"/>
      <c r="C87" s="423"/>
      <c r="D87" s="423"/>
      <c r="E87" s="423"/>
      <c r="F87" s="423"/>
      <c r="G87" s="423"/>
      <c r="H87" s="423"/>
      <c r="I87" s="423"/>
      <c r="J87" s="423"/>
      <c r="K87" s="423"/>
      <c r="L87" s="423"/>
      <c r="M87" s="423"/>
      <c r="N87" s="423"/>
      <c r="O87" s="423"/>
      <c r="P87" s="423"/>
      <c r="Q87" s="423"/>
      <c r="R87" s="423"/>
      <c r="S87" s="423"/>
      <c r="T87" s="423"/>
      <c r="U87" s="423"/>
      <c r="V87" s="423"/>
      <c r="W87" s="423"/>
      <c r="X87" s="423"/>
      <c r="Y87" s="423"/>
      <c r="Z87" s="423"/>
      <c r="AA87" s="423"/>
      <c r="AB87" s="423"/>
      <c r="AC87" s="423"/>
      <c r="AD87" s="423"/>
      <c r="AE87" s="423"/>
      <c r="AF87" s="423"/>
    </row>
    <row r="88" spans="2:32" x14ac:dyDescent="0.2">
      <c r="B88" s="423"/>
      <c r="C88" s="423"/>
      <c r="D88" s="423"/>
      <c r="E88" s="423"/>
      <c r="F88" s="423"/>
      <c r="G88" s="423"/>
      <c r="H88" s="423"/>
      <c r="I88" s="423"/>
      <c r="J88" s="423"/>
      <c r="K88" s="423"/>
      <c r="L88" s="423"/>
      <c r="M88" s="423"/>
      <c r="N88" s="423"/>
      <c r="O88" s="423"/>
      <c r="P88" s="423"/>
      <c r="Q88" s="423"/>
      <c r="R88" s="423"/>
      <c r="S88" s="423"/>
      <c r="T88" s="423"/>
      <c r="U88" s="423"/>
      <c r="V88" s="423"/>
      <c r="W88" s="423"/>
      <c r="X88" s="423"/>
      <c r="Y88" s="423"/>
      <c r="Z88" s="423"/>
      <c r="AA88" s="423"/>
      <c r="AB88" s="423"/>
      <c r="AC88" s="423"/>
      <c r="AD88" s="423"/>
      <c r="AE88" s="423"/>
      <c r="AF88" s="423"/>
    </row>
    <row r="89" spans="2:32" x14ac:dyDescent="0.2">
      <c r="B89" s="423"/>
      <c r="C89" s="423"/>
      <c r="D89" s="423"/>
      <c r="E89" s="423"/>
      <c r="F89" s="423"/>
      <c r="G89" s="423"/>
      <c r="H89" s="423"/>
      <c r="I89" s="423"/>
      <c r="J89" s="423"/>
      <c r="K89" s="423"/>
      <c r="L89" s="423"/>
      <c r="M89" s="423"/>
      <c r="N89" s="423"/>
      <c r="O89" s="423"/>
      <c r="P89" s="423"/>
      <c r="Q89" s="423"/>
      <c r="R89" s="423"/>
      <c r="S89" s="423"/>
      <c r="T89" s="423"/>
      <c r="U89" s="423"/>
      <c r="V89" s="423"/>
      <c r="W89" s="423"/>
      <c r="X89" s="423"/>
      <c r="Y89" s="423"/>
      <c r="Z89" s="423"/>
      <c r="AA89" s="423"/>
      <c r="AB89" s="423"/>
      <c r="AC89" s="423"/>
      <c r="AD89" s="423"/>
      <c r="AE89" s="423"/>
      <c r="AF89" s="423"/>
    </row>
    <row r="90" spans="2:32" x14ac:dyDescent="0.2">
      <c r="B90" s="423"/>
      <c r="C90" s="423"/>
      <c r="D90" s="423"/>
      <c r="E90" s="423"/>
      <c r="F90" s="423"/>
      <c r="G90" s="423"/>
      <c r="H90" s="423"/>
      <c r="I90" s="423"/>
      <c r="J90" s="423"/>
      <c r="K90" s="423"/>
      <c r="L90" s="423"/>
      <c r="M90" s="423"/>
      <c r="N90" s="423"/>
      <c r="O90" s="423"/>
      <c r="P90" s="423"/>
      <c r="Q90" s="423"/>
      <c r="R90" s="423"/>
      <c r="S90" s="423"/>
      <c r="T90" s="423"/>
      <c r="U90" s="423"/>
      <c r="V90" s="423"/>
      <c r="W90" s="423"/>
      <c r="X90" s="423"/>
      <c r="Y90" s="423"/>
      <c r="Z90" s="423"/>
      <c r="AA90" s="423"/>
      <c r="AB90" s="423"/>
      <c r="AC90" s="423"/>
      <c r="AD90" s="423"/>
      <c r="AE90" s="423"/>
      <c r="AF90" s="423"/>
    </row>
    <row r="91" spans="2:32" x14ac:dyDescent="0.2">
      <c r="B91" s="423"/>
      <c r="C91" s="423"/>
      <c r="D91" s="423"/>
      <c r="E91" s="423"/>
      <c r="F91" s="423"/>
      <c r="G91" s="423"/>
      <c r="H91" s="423"/>
      <c r="I91" s="423"/>
      <c r="J91" s="423"/>
      <c r="K91" s="423"/>
      <c r="L91" s="423"/>
      <c r="M91" s="423"/>
      <c r="N91" s="423"/>
      <c r="O91" s="423"/>
      <c r="P91" s="423"/>
      <c r="Q91" s="423"/>
      <c r="R91" s="423"/>
      <c r="S91" s="423"/>
      <c r="T91" s="423"/>
      <c r="U91" s="423"/>
      <c r="V91" s="423"/>
      <c r="W91" s="423"/>
      <c r="X91" s="423"/>
      <c r="Y91" s="423"/>
      <c r="Z91" s="423"/>
      <c r="AA91" s="423"/>
      <c r="AB91" s="423"/>
      <c r="AC91" s="423"/>
      <c r="AD91" s="423"/>
      <c r="AE91" s="423"/>
      <c r="AF91" s="423"/>
    </row>
    <row r="92" spans="2:32" x14ac:dyDescent="0.2">
      <c r="B92" s="423"/>
      <c r="C92" s="423"/>
      <c r="D92" s="423"/>
      <c r="E92" s="423"/>
      <c r="F92" s="423"/>
      <c r="G92" s="423"/>
      <c r="H92" s="423"/>
      <c r="I92" s="423"/>
      <c r="J92" s="423"/>
      <c r="K92" s="423"/>
      <c r="L92" s="423"/>
      <c r="M92" s="423"/>
      <c r="N92" s="423"/>
      <c r="O92" s="423"/>
      <c r="P92" s="423"/>
      <c r="Q92" s="423"/>
      <c r="R92" s="423"/>
      <c r="S92" s="423"/>
      <c r="T92" s="423"/>
      <c r="U92" s="423"/>
      <c r="V92" s="423"/>
      <c r="W92" s="423"/>
      <c r="X92" s="423"/>
      <c r="Y92" s="423"/>
      <c r="Z92" s="423"/>
      <c r="AA92" s="423"/>
      <c r="AB92" s="423"/>
      <c r="AC92" s="423"/>
      <c r="AD92" s="423"/>
      <c r="AE92" s="423"/>
      <c r="AF92" s="423"/>
    </row>
    <row r="93" spans="2:32" x14ac:dyDescent="0.2">
      <c r="B93" s="423"/>
      <c r="C93" s="423"/>
      <c r="D93" s="423"/>
      <c r="E93" s="423"/>
      <c r="F93" s="423"/>
      <c r="G93" s="423"/>
      <c r="H93" s="423"/>
      <c r="I93" s="423"/>
      <c r="J93" s="423"/>
      <c r="K93" s="423"/>
      <c r="L93" s="423"/>
      <c r="M93" s="423"/>
      <c r="N93" s="423"/>
      <c r="O93" s="423"/>
      <c r="P93" s="423"/>
      <c r="Q93" s="423"/>
      <c r="R93" s="423"/>
      <c r="S93" s="423"/>
      <c r="T93" s="423"/>
      <c r="U93" s="423"/>
      <c r="V93" s="423"/>
      <c r="W93" s="423"/>
      <c r="X93" s="423"/>
      <c r="Y93" s="423"/>
      <c r="Z93" s="423"/>
      <c r="AA93" s="423"/>
      <c r="AB93" s="423"/>
      <c r="AC93" s="423"/>
      <c r="AD93" s="423"/>
      <c r="AE93" s="423"/>
      <c r="AF93" s="423"/>
    </row>
    <row r="94" spans="2:32" x14ac:dyDescent="0.2">
      <c r="B94" s="423"/>
      <c r="C94" s="423"/>
      <c r="D94" s="423"/>
      <c r="E94" s="423"/>
      <c r="F94" s="423"/>
      <c r="G94" s="423"/>
      <c r="H94" s="423"/>
      <c r="I94" s="423"/>
      <c r="J94" s="423"/>
      <c r="K94" s="423"/>
      <c r="L94" s="423"/>
      <c r="M94" s="423"/>
      <c r="N94" s="423"/>
      <c r="O94" s="423"/>
      <c r="P94" s="423"/>
      <c r="Q94" s="423"/>
      <c r="R94" s="423"/>
      <c r="S94" s="423"/>
      <c r="T94" s="423"/>
      <c r="U94" s="423"/>
      <c r="V94" s="423"/>
      <c r="W94" s="423"/>
      <c r="X94" s="423"/>
      <c r="Y94" s="423"/>
      <c r="Z94" s="423"/>
      <c r="AA94" s="423"/>
      <c r="AB94" s="423"/>
      <c r="AC94" s="423"/>
      <c r="AD94" s="423"/>
      <c r="AE94" s="423"/>
      <c r="AF94" s="423"/>
    </row>
    <row r="95" spans="2:32" x14ac:dyDescent="0.2">
      <c r="B95" s="423"/>
      <c r="C95" s="423"/>
      <c r="D95" s="423"/>
      <c r="E95" s="423"/>
      <c r="F95" s="423"/>
      <c r="G95" s="423"/>
      <c r="H95" s="423"/>
      <c r="I95" s="423"/>
      <c r="J95" s="423"/>
      <c r="K95" s="423"/>
      <c r="L95" s="423"/>
      <c r="M95" s="423"/>
      <c r="N95" s="423"/>
      <c r="O95" s="423"/>
      <c r="P95" s="423"/>
      <c r="Q95" s="423"/>
      <c r="R95" s="423"/>
      <c r="S95" s="423"/>
      <c r="T95" s="423"/>
      <c r="U95" s="423"/>
      <c r="V95" s="423"/>
      <c r="W95" s="423"/>
      <c r="X95" s="423"/>
      <c r="Y95" s="423"/>
      <c r="Z95" s="423"/>
      <c r="AA95" s="423"/>
      <c r="AB95" s="423"/>
      <c r="AC95" s="423"/>
      <c r="AD95" s="423"/>
      <c r="AE95" s="423"/>
      <c r="AF95" s="423"/>
    </row>
    <row r="96" spans="2:32" x14ac:dyDescent="0.2">
      <c r="B96" s="423"/>
      <c r="C96" s="423"/>
      <c r="D96" s="423"/>
      <c r="E96" s="423"/>
      <c r="F96" s="423"/>
      <c r="G96" s="423"/>
      <c r="H96" s="423"/>
      <c r="I96" s="423"/>
      <c r="J96" s="423"/>
      <c r="K96" s="423"/>
      <c r="L96" s="423"/>
      <c r="M96" s="423"/>
      <c r="N96" s="423"/>
      <c r="O96" s="423"/>
      <c r="P96" s="423"/>
      <c r="Q96" s="423"/>
      <c r="R96" s="423"/>
      <c r="S96" s="423"/>
      <c r="T96" s="423"/>
      <c r="U96" s="423"/>
      <c r="V96" s="423"/>
      <c r="W96" s="423"/>
      <c r="X96" s="423"/>
      <c r="Y96" s="423"/>
      <c r="Z96" s="423"/>
      <c r="AA96" s="423"/>
      <c r="AB96" s="423"/>
      <c r="AC96" s="423"/>
      <c r="AD96" s="423"/>
      <c r="AE96" s="423"/>
      <c r="AF96" s="423"/>
    </row>
    <row r="97" spans="2:32" x14ac:dyDescent="0.2">
      <c r="B97" s="423"/>
      <c r="C97" s="423"/>
      <c r="D97" s="423"/>
      <c r="E97" s="423"/>
      <c r="F97" s="423"/>
      <c r="G97" s="423"/>
      <c r="H97" s="423"/>
      <c r="I97" s="423"/>
      <c r="J97" s="423"/>
      <c r="K97" s="423"/>
      <c r="L97" s="423"/>
      <c r="M97" s="423"/>
      <c r="N97" s="423"/>
      <c r="O97" s="423"/>
      <c r="P97" s="423"/>
      <c r="Q97" s="423"/>
      <c r="R97" s="423"/>
      <c r="S97" s="423"/>
      <c r="T97" s="423"/>
      <c r="U97" s="423"/>
      <c r="V97" s="423"/>
      <c r="W97" s="423"/>
      <c r="X97" s="423"/>
      <c r="Y97" s="423"/>
      <c r="Z97" s="423"/>
      <c r="AA97" s="423"/>
      <c r="AB97" s="423"/>
      <c r="AC97" s="423"/>
      <c r="AD97" s="423"/>
      <c r="AE97" s="423"/>
      <c r="AF97" s="423"/>
    </row>
    <row r="98" spans="2:32" x14ac:dyDescent="0.2">
      <c r="B98" s="423"/>
      <c r="C98" s="423"/>
      <c r="D98" s="423"/>
      <c r="E98" s="423"/>
      <c r="F98" s="423"/>
      <c r="G98" s="423"/>
      <c r="H98" s="423"/>
      <c r="I98" s="423"/>
      <c r="J98" s="423"/>
      <c r="K98" s="423"/>
      <c r="L98" s="423"/>
      <c r="M98" s="423"/>
      <c r="N98" s="423"/>
      <c r="O98" s="423"/>
      <c r="P98" s="423"/>
      <c r="Q98" s="423"/>
      <c r="R98" s="423"/>
      <c r="S98" s="423"/>
      <c r="T98" s="423"/>
      <c r="U98" s="423"/>
      <c r="V98" s="423"/>
      <c r="W98" s="423"/>
      <c r="X98" s="423"/>
      <c r="Y98" s="423"/>
      <c r="Z98" s="423"/>
      <c r="AA98" s="423"/>
      <c r="AB98" s="423"/>
      <c r="AC98" s="423"/>
      <c r="AD98" s="423"/>
      <c r="AE98" s="423"/>
      <c r="AF98" s="423"/>
    </row>
    <row r="99" spans="2:32" x14ac:dyDescent="0.2">
      <c r="B99" s="423"/>
      <c r="C99" s="423"/>
      <c r="D99" s="423"/>
      <c r="E99" s="423"/>
      <c r="F99" s="423"/>
      <c r="G99" s="423"/>
      <c r="H99" s="423"/>
      <c r="I99" s="423"/>
      <c r="J99" s="423"/>
      <c r="K99" s="423"/>
      <c r="L99" s="423"/>
      <c r="M99" s="423"/>
      <c r="N99" s="423"/>
      <c r="O99" s="423"/>
      <c r="P99" s="423"/>
      <c r="Q99" s="423"/>
      <c r="R99" s="423"/>
      <c r="S99" s="423"/>
      <c r="T99" s="423"/>
      <c r="U99" s="423"/>
      <c r="V99" s="423"/>
      <c r="W99" s="423"/>
      <c r="X99" s="423"/>
      <c r="Y99" s="423"/>
      <c r="Z99" s="423"/>
      <c r="AA99" s="423"/>
      <c r="AB99" s="423"/>
      <c r="AC99" s="423"/>
      <c r="AD99" s="423"/>
      <c r="AE99" s="423"/>
      <c r="AF99" s="423"/>
    </row>
    <row r="100" spans="2:32" x14ac:dyDescent="0.2">
      <c r="B100" s="423"/>
      <c r="C100" s="423"/>
      <c r="D100" s="423"/>
      <c r="E100" s="423"/>
      <c r="F100" s="423"/>
      <c r="G100" s="423"/>
      <c r="H100" s="423"/>
      <c r="I100" s="423"/>
      <c r="J100" s="423"/>
      <c r="K100" s="423"/>
      <c r="L100" s="423"/>
      <c r="M100" s="423"/>
      <c r="N100" s="423"/>
      <c r="O100" s="423"/>
      <c r="P100" s="423"/>
      <c r="Q100" s="423"/>
      <c r="R100" s="423"/>
      <c r="S100" s="423"/>
      <c r="T100" s="423"/>
      <c r="U100" s="423"/>
      <c r="V100" s="423"/>
      <c r="W100" s="423"/>
      <c r="X100" s="423"/>
      <c r="Y100" s="423"/>
      <c r="Z100" s="423"/>
      <c r="AA100" s="423"/>
      <c r="AB100" s="423"/>
      <c r="AC100" s="423"/>
      <c r="AD100" s="423"/>
      <c r="AE100" s="423"/>
      <c r="AF100" s="423"/>
    </row>
    <row r="101" spans="2:32" x14ac:dyDescent="0.2">
      <c r="B101" s="423"/>
      <c r="C101" s="423"/>
      <c r="D101" s="423"/>
      <c r="E101" s="423"/>
      <c r="F101" s="423"/>
      <c r="G101" s="423"/>
      <c r="H101" s="423"/>
      <c r="I101" s="423"/>
      <c r="J101" s="423"/>
      <c r="K101" s="423"/>
      <c r="L101" s="423"/>
      <c r="M101" s="423"/>
      <c r="N101" s="423"/>
      <c r="O101" s="423"/>
      <c r="P101" s="423"/>
      <c r="Q101" s="423"/>
      <c r="R101" s="423"/>
      <c r="S101" s="423"/>
      <c r="T101" s="423"/>
      <c r="U101" s="423"/>
      <c r="V101" s="423"/>
      <c r="W101" s="423"/>
      <c r="X101" s="423"/>
      <c r="Y101" s="423"/>
      <c r="Z101" s="423"/>
      <c r="AA101" s="423"/>
      <c r="AB101" s="423"/>
      <c r="AC101" s="423"/>
      <c r="AD101" s="423"/>
      <c r="AE101" s="423"/>
      <c r="AF101" s="423"/>
    </row>
    <row r="102" spans="2:32" x14ac:dyDescent="0.2">
      <c r="B102" s="423"/>
      <c r="C102" s="423"/>
      <c r="D102" s="423"/>
      <c r="E102" s="423"/>
      <c r="F102" s="423"/>
      <c r="G102" s="423"/>
      <c r="H102" s="423"/>
      <c r="I102" s="423"/>
      <c r="J102" s="423"/>
      <c r="K102" s="423"/>
      <c r="L102" s="423"/>
      <c r="M102" s="423"/>
      <c r="N102" s="423"/>
      <c r="O102" s="423"/>
      <c r="P102" s="423"/>
      <c r="Q102" s="423"/>
      <c r="R102" s="423"/>
      <c r="S102" s="423"/>
      <c r="T102" s="423"/>
      <c r="U102" s="423"/>
      <c r="V102" s="423"/>
      <c r="W102" s="423"/>
      <c r="X102" s="423"/>
      <c r="Y102" s="423"/>
      <c r="Z102" s="423"/>
      <c r="AA102" s="423"/>
      <c r="AB102" s="423"/>
      <c r="AC102" s="423"/>
      <c r="AD102" s="423"/>
      <c r="AE102" s="423"/>
      <c r="AF102" s="423"/>
    </row>
    <row r="103" spans="2:32" x14ac:dyDescent="0.2">
      <c r="B103" s="423"/>
      <c r="C103" s="423"/>
      <c r="D103" s="423"/>
      <c r="E103" s="423"/>
      <c r="F103" s="423"/>
      <c r="G103" s="423"/>
      <c r="H103" s="423"/>
      <c r="I103" s="423"/>
      <c r="J103" s="423"/>
      <c r="K103" s="423"/>
      <c r="L103" s="423"/>
      <c r="M103" s="423"/>
      <c r="N103" s="423"/>
      <c r="O103" s="423"/>
      <c r="P103" s="423"/>
      <c r="Q103" s="423"/>
      <c r="R103" s="423"/>
      <c r="S103" s="423"/>
      <c r="T103" s="423"/>
      <c r="U103" s="423"/>
      <c r="V103" s="423"/>
      <c r="W103" s="423"/>
      <c r="X103" s="423"/>
      <c r="Y103" s="423"/>
      <c r="Z103" s="423"/>
      <c r="AA103" s="423"/>
      <c r="AB103" s="423"/>
      <c r="AC103" s="423"/>
      <c r="AD103" s="423"/>
      <c r="AE103" s="423"/>
      <c r="AF103" s="423"/>
    </row>
    <row r="104" spans="2:32" x14ac:dyDescent="0.2">
      <c r="B104" s="423"/>
      <c r="C104" s="423"/>
      <c r="D104" s="423"/>
      <c r="E104" s="423"/>
      <c r="F104" s="423"/>
      <c r="G104" s="423"/>
      <c r="H104" s="423"/>
      <c r="I104" s="423"/>
      <c r="J104" s="423"/>
      <c r="K104" s="423"/>
      <c r="L104" s="423"/>
      <c r="M104" s="423"/>
      <c r="N104" s="423"/>
      <c r="O104" s="423"/>
      <c r="P104" s="423"/>
      <c r="Q104" s="423"/>
      <c r="R104" s="423"/>
      <c r="S104" s="423"/>
      <c r="T104" s="423"/>
      <c r="U104" s="423"/>
      <c r="V104" s="423"/>
      <c r="W104" s="423"/>
      <c r="X104" s="423"/>
      <c r="Y104" s="423"/>
      <c r="Z104" s="423"/>
      <c r="AA104" s="423"/>
      <c r="AB104" s="423"/>
      <c r="AC104" s="423"/>
      <c r="AD104" s="423"/>
      <c r="AE104" s="423"/>
      <c r="AF104" s="423"/>
    </row>
    <row r="105" spans="2:32" x14ac:dyDescent="0.2">
      <c r="B105" s="423"/>
      <c r="C105" s="423"/>
      <c r="D105" s="423"/>
      <c r="E105" s="423"/>
      <c r="F105" s="423"/>
      <c r="G105" s="423"/>
      <c r="H105" s="423"/>
      <c r="I105" s="423"/>
      <c r="J105" s="423"/>
      <c r="K105" s="423"/>
      <c r="L105" s="423"/>
      <c r="M105" s="423"/>
      <c r="N105" s="423"/>
      <c r="O105" s="423"/>
      <c r="P105" s="423"/>
      <c r="Q105" s="423"/>
      <c r="R105" s="423"/>
      <c r="S105" s="423"/>
      <c r="T105" s="423"/>
      <c r="U105" s="423"/>
      <c r="V105" s="423"/>
      <c r="W105" s="423"/>
      <c r="X105" s="423"/>
      <c r="Y105" s="423"/>
      <c r="Z105" s="423"/>
      <c r="AA105" s="423"/>
      <c r="AB105" s="423"/>
      <c r="AC105" s="423"/>
      <c r="AD105" s="423"/>
      <c r="AE105" s="423"/>
      <c r="AF105" s="423"/>
    </row>
    <row r="106" spans="2:32" x14ac:dyDescent="0.2">
      <c r="B106" s="423"/>
      <c r="C106" s="423"/>
      <c r="D106" s="423"/>
      <c r="E106" s="423"/>
      <c r="F106" s="423"/>
      <c r="G106" s="423"/>
      <c r="H106" s="423"/>
      <c r="I106" s="423"/>
      <c r="J106" s="423"/>
      <c r="K106" s="423"/>
      <c r="L106" s="423"/>
      <c r="M106" s="423"/>
      <c r="N106" s="423"/>
      <c r="O106" s="423"/>
      <c r="P106" s="423"/>
      <c r="Q106" s="423"/>
      <c r="R106" s="423"/>
      <c r="S106" s="423"/>
      <c r="T106" s="423"/>
      <c r="U106" s="423"/>
      <c r="V106" s="423"/>
      <c r="W106" s="423"/>
      <c r="X106" s="423"/>
      <c r="Y106" s="423"/>
      <c r="Z106" s="423"/>
      <c r="AA106" s="423"/>
      <c r="AB106" s="423"/>
      <c r="AC106" s="423"/>
      <c r="AD106" s="423"/>
      <c r="AE106" s="423"/>
      <c r="AF106" s="423"/>
    </row>
    <row r="107" spans="2:32" x14ac:dyDescent="0.2">
      <c r="B107" s="423"/>
      <c r="C107" s="423"/>
      <c r="D107" s="423"/>
      <c r="E107" s="423"/>
      <c r="F107" s="423"/>
      <c r="G107" s="423"/>
      <c r="H107" s="423"/>
      <c r="I107" s="423"/>
      <c r="J107" s="423"/>
      <c r="K107" s="423"/>
      <c r="L107" s="423"/>
      <c r="M107" s="423"/>
      <c r="N107" s="423"/>
      <c r="O107" s="423"/>
      <c r="P107" s="423"/>
      <c r="Q107" s="423"/>
      <c r="R107" s="423"/>
      <c r="S107" s="423"/>
      <c r="T107" s="423"/>
      <c r="U107" s="423"/>
      <c r="V107" s="423"/>
      <c r="W107" s="423"/>
      <c r="X107" s="423"/>
      <c r="Y107" s="423"/>
      <c r="Z107" s="423"/>
      <c r="AA107" s="423"/>
      <c r="AB107" s="423"/>
      <c r="AC107" s="423"/>
      <c r="AD107" s="423"/>
      <c r="AE107" s="423"/>
      <c r="AF107" s="423"/>
    </row>
    <row r="108" spans="2:32" x14ac:dyDescent="0.2">
      <c r="B108" s="423"/>
      <c r="C108" s="423"/>
      <c r="D108" s="423"/>
      <c r="E108" s="423"/>
      <c r="F108" s="423"/>
      <c r="G108" s="423"/>
      <c r="H108" s="423"/>
      <c r="I108" s="423"/>
      <c r="J108" s="423"/>
      <c r="K108" s="423"/>
      <c r="L108" s="423"/>
      <c r="M108" s="423"/>
      <c r="N108" s="423"/>
      <c r="O108" s="423"/>
      <c r="P108" s="423"/>
      <c r="Q108" s="423"/>
      <c r="R108" s="423"/>
      <c r="S108" s="423"/>
      <c r="T108" s="423"/>
      <c r="U108" s="423"/>
      <c r="V108" s="423"/>
      <c r="W108" s="423"/>
      <c r="X108" s="423"/>
      <c r="Y108" s="423"/>
      <c r="Z108" s="423"/>
      <c r="AA108" s="423"/>
      <c r="AB108" s="423"/>
      <c r="AC108" s="423"/>
      <c r="AD108" s="423"/>
      <c r="AE108" s="423"/>
      <c r="AF108" s="423"/>
    </row>
    <row r="109" spans="2:32" x14ac:dyDescent="0.2">
      <c r="B109" s="423"/>
      <c r="C109" s="423"/>
      <c r="D109" s="423"/>
      <c r="E109" s="423"/>
      <c r="F109" s="423"/>
      <c r="G109" s="423"/>
      <c r="H109" s="423"/>
      <c r="I109" s="423"/>
      <c r="J109" s="423"/>
      <c r="K109" s="423"/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423"/>
      <c r="W109" s="423"/>
      <c r="X109" s="423"/>
      <c r="Y109" s="423"/>
      <c r="Z109" s="423"/>
      <c r="AA109" s="423"/>
      <c r="AB109" s="423"/>
      <c r="AC109" s="423"/>
      <c r="AD109" s="423"/>
      <c r="AE109" s="423"/>
      <c r="AF109" s="423"/>
    </row>
    <row r="110" spans="2:32" x14ac:dyDescent="0.2">
      <c r="B110" s="423"/>
      <c r="C110" s="423"/>
      <c r="D110" s="423"/>
      <c r="E110" s="423"/>
      <c r="F110" s="423"/>
      <c r="G110" s="423"/>
      <c r="H110" s="423"/>
      <c r="I110" s="423"/>
      <c r="J110" s="423"/>
      <c r="K110" s="423"/>
      <c r="L110" s="423"/>
      <c r="M110" s="423"/>
      <c r="N110" s="423"/>
      <c r="O110" s="423"/>
      <c r="P110" s="423"/>
      <c r="Q110" s="423"/>
      <c r="R110" s="423"/>
      <c r="S110" s="423"/>
      <c r="T110" s="423"/>
      <c r="U110" s="423"/>
      <c r="V110" s="423"/>
      <c r="W110" s="423"/>
      <c r="X110" s="423"/>
      <c r="Y110" s="423"/>
      <c r="Z110" s="423"/>
      <c r="AA110" s="423"/>
      <c r="AB110" s="423"/>
      <c r="AC110" s="423"/>
      <c r="AD110" s="423"/>
      <c r="AE110" s="423"/>
      <c r="AF110" s="423"/>
    </row>
    <row r="111" spans="2:32" x14ac:dyDescent="0.2">
      <c r="B111" s="423"/>
      <c r="C111" s="423"/>
      <c r="D111" s="423"/>
      <c r="E111" s="423"/>
      <c r="F111" s="423"/>
      <c r="G111" s="423"/>
      <c r="H111" s="423"/>
      <c r="I111" s="423"/>
      <c r="J111" s="423"/>
      <c r="K111" s="423"/>
      <c r="L111" s="423"/>
      <c r="M111" s="423"/>
      <c r="N111" s="423"/>
      <c r="O111" s="423"/>
      <c r="P111" s="423"/>
      <c r="Q111" s="423"/>
      <c r="R111" s="423"/>
      <c r="S111" s="423"/>
      <c r="T111" s="423"/>
      <c r="U111" s="423"/>
      <c r="V111" s="423"/>
      <c r="W111" s="423"/>
      <c r="X111" s="423"/>
      <c r="Y111" s="423"/>
      <c r="Z111" s="423"/>
      <c r="AA111" s="423"/>
      <c r="AB111" s="423"/>
      <c r="AC111" s="423"/>
      <c r="AD111" s="423"/>
      <c r="AE111" s="423"/>
      <c r="AF111" s="423"/>
    </row>
    <row r="112" spans="2:32" x14ac:dyDescent="0.2">
      <c r="B112" s="423"/>
      <c r="C112" s="423"/>
      <c r="D112" s="423"/>
      <c r="E112" s="423"/>
      <c r="F112" s="423"/>
      <c r="G112" s="423"/>
      <c r="H112" s="423"/>
      <c r="I112" s="423"/>
      <c r="J112" s="423"/>
      <c r="K112" s="423"/>
      <c r="L112" s="423"/>
      <c r="M112" s="423"/>
      <c r="N112" s="423"/>
      <c r="O112" s="423"/>
      <c r="P112" s="423"/>
      <c r="Q112" s="423"/>
      <c r="R112" s="423"/>
      <c r="S112" s="423"/>
      <c r="T112" s="423"/>
      <c r="U112" s="423"/>
      <c r="V112" s="423"/>
      <c r="W112" s="423"/>
      <c r="X112" s="423"/>
      <c r="Y112" s="423"/>
      <c r="Z112" s="423"/>
      <c r="AA112" s="423"/>
      <c r="AB112" s="423"/>
      <c r="AC112" s="423"/>
      <c r="AD112" s="423"/>
      <c r="AE112" s="423"/>
      <c r="AF112" s="423"/>
    </row>
    <row r="113" spans="1:32" x14ac:dyDescent="0.2">
      <c r="B113" s="423"/>
      <c r="C113" s="423"/>
      <c r="D113" s="423"/>
      <c r="E113" s="423"/>
      <c r="F113" s="423"/>
      <c r="G113" s="423"/>
      <c r="H113" s="423"/>
      <c r="I113" s="423"/>
      <c r="J113" s="423"/>
      <c r="K113" s="423"/>
      <c r="L113" s="423"/>
      <c r="M113" s="423"/>
      <c r="N113" s="423"/>
      <c r="O113" s="423"/>
      <c r="P113" s="423"/>
      <c r="Q113" s="423"/>
      <c r="R113" s="423"/>
      <c r="S113" s="423"/>
      <c r="T113" s="423"/>
      <c r="U113" s="423"/>
      <c r="V113" s="423"/>
      <c r="W113" s="423"/>
      <c r="X113" s="423"/>
      <c r="Y113" s="423"/>
      <c r="Z113" s="423"/>
      <c r="AA113" s="423"/>
      <c r="AB113" s="423"/>
      <c r="AC113" s="423"/>
      <c r="AD113" s="423"/>
      <c r="AE113" s="423"/>
      <c r="AF113" s="423"/>
    </row>
    <row r="114" spans="1:32" x14ac:dyDescent="0.2">
      <c r="B114" s="423"/>
      <c r="C114" s="423"/>
      <c r="D114" s="423"/>
      <c r="E114" s="423"/>
      <c r="F114" s="423"/>
      <c r="G114" s="423"/>
      <c r="H114" s="423"/>
      <c r="I114" s="423"/>
      <c r="J114" s="423"/>
      <c r="K114" s="423"/>
      <c r="L114" s="423"/>
      <c r="M114" s="423"/>
      <c r="N114" s="423"/>
      <c r="O114" s="423"/>
      <c r="P114" s="423"/>
      <c r="Q114" s="423"/>
      <c r="R114" s="423"/>
      <c r="S114" s="423"/>
      <c r="T114" s="423"/>
      <c r="U114" s="423"/>
      <c r="V114" s="423"/>
      <c r="W114" s="423"/>
      <c r="X114" s="423"/>
      <c r="Y114" s="423"/>
      <c r="Z114" s="423"/>
      <c r="AA114" s="423"/>
      <c r="AB114" s="423"/>
      <c r="AC114" s="423"/>
      <c r="AD114" s="423"/>
      <c r="AE114" s="423"/>
      <c r="AF114" s="423"/>
    </row>
    <row r="115" spans="1:32" x14ac:dyDescent="0.2">
      <c r="B115" s="423"/>
      <c r="C115" s="423"/>
      <c r="D115" s="423"/>
      <c r="E115" s="423"/>
      <c r="F115" s="423"/>
      <c r="G115" s="423"/>
      <c r="H115" s="423"/>
      <c r="I115" s="423"/>
      <c r="J115" s="423"/>
      <c r="K115" s="423"/>
      <c r="L115" s="423"/>
      <c r="M115" s="423"/>
      <c r="N115" s="423"/>
      <c r="O115" s="423"/>
      <c r="P115" s="423"/>
      <c r="Q115" s="423"/>
      <c r="R115" s="423"/>
      <c r="S115" s="423"/>
      <c r="T115" s="423"/>
      <c r="U115" s="423"/>
      <c r="V115" s="423"/>
      <c r="W115" s="423"/>
      <c r="X115" s="423"/>
      <c r="Y115" s="423"/>
      <c r="Z115" s="423"/>
      <c r="AA115" s="423"/>
      <c r="AB115" s="423"/>
      <c r="AC115" s="423"/>
      <c r="AD115" s="423"/>
      <c r="AE115" s="423"/>
      <c r="AF115" s="423"/>
    </row>
    <row r="116" spans="1:32" x14ac:dyDescent="0.2">
      <c r="B116" s="423"/>
      <c r="C116" s="423"/>
      <c r="D116" s="423"/>
      <c r="E116" s="423"/>
      <c r="F116" s="423"/>
      <c r="G116" s="423"/>
      <c r="H116" s="423"/>
      <c r="I116" s="423"/>
      <c r="J116" s="423"/>
      <c r="K116" s="423"/>
      <c r="L116" s="423"/>
      <c r="M116" s="423"/>
      <c r="N116" s="423"/>
      <c r="O116" s="423"/>
      <c r="P116" s="423"/>
      <c r="Q116" s="423"/>
      <c r="R116" s="423"/>
      <c r="S116" s="423"/>
      <c r="T116" s="423"/>
      <c r="U116" s="423"/>
      <c r="V116" s="423"/>
      <c r="W116" s="423"/>
      <c r="X116" s="423"/>
      <c r="Y116" s="423"/>
      <c r="Z116" s="423"/>
      <c r="AA116" s="423"/>
      <c r="AB116" s="423"/>
      <c r="AC116" s="423"/>
      <c r="AD116" s="423"/>
      <c r="AE116" s="423"/>
      <c r="AF116" s="423"/>
    </row>
    <row r="117" spans="1:32" x14ac:dyDescent="0.2">
      <c r="B117" s="423"/>
      <c r="C117" s="423"/>
      <c r="D117" s="423"/>
      <c r="E117" s="423"/>
      <c r="F117" s="423"/>
      <c r="G117" s="423"/>
      <c r="H117" s="423"/>
      <c r="I117" s="423"/>
      <c r="J117" s="423"/>
      <c r="K117" s="423"/>
      <c r="L117" s="423"/>
      <c r="M117" s="423"/>
      <c r="N117" s="423"/>
      <c r="O117" s="423"/>
      <c r="P117" s="423"/>
      <c r="Q117" s="423"/>
      <c r="R117" s="423"/>
      <c r="S117" s="423"/>
      <c r="T117" s="423"/>
      <c r="U117" s="423"/>
      <c r="V117" s="423"/>
      <c r="W117" s="423"/>
      <c r="X117" s="423"/>
      <c r="Y117" s="423"/>
      <c r="Z117" s="423"/>
      <c r="AA117" s="423"/>
      <c r="AB117" s="423"/>
      <c r="AC117" s="423"/>
      <c r="AD117" s="423"/>
      <c r="AE117" s="423"/>
      <c r="AF117" s="423"/>
    </row>
    <row r="118" spans="1:32" x14ac:dyDescent="0.2">
      <c r="B118" s="423"/>
      <c r="C118" s="423"/>
      <c r="D118" s="423"/>
      <c r="E118" s="423"/>
      <c r="F118" s="423"/>
      <c r="G118" s="423"/>
      <c r="H118" s="423"/>
      <c r="I118" s="423"/>
      <c r="J118" s="423"/>
      <c r="K118" s="423"/>
      <c r="L118" s="423"/>
      <c r="M118" s="423"/>
      <c r="N118" s="423"/>
      <c r="O118" s="423"/>
      <c r="P118" s="423"/>
      <c r="Q118" s="423"/>
      <c r="R118" s="423"/>
      <c r="S118" s="423"/>
      <c r="T118" s="423"/>
      <c r="U118" s="423"/>
      <c r="V118" s="423"/>
      <c r="W118" s="423"/>
      <c r="X118" s="423"/>
      <c r="Y118" s="423"/>
      <c r="Z118" s="423"/>
      <c r="AA118" s="423"/>
      <c r="AB118" s="423"/>
      <c r="AC118" s="423"/>
      <c r="AD118" s="423"/>
      <c r="AE118" s="423"/>
      <c r="AF118" s="423"/>
    </row>
    <row r="119" spans="1:32" x14ac:dyDescent="0.2">
      <c r="B119" s="423"/>
      <c r="C119" s="423"/>
      <c r="D119" s="423"/>
      <c r="E119" s="423"/>
      <c r="F119" s="423"/>
      <c r="G119" s="423"/>
      <c r="H119" s="423"/>
      <c r="I119" s="423"/>
      <c r="J119" s="423"/>
      <c r="K119" s="423"/>
      <c r="L119" s="423"/>
      <c r="M119" s="423"/>
      <c r="N119" s="423"/>
      <c r="O119" s="423"/>
      <c r="P119" s="423"/>
      <c r="Q119" s="423"/>
      <c r="R119" s="423"/>
      <c r="S119" s="423"/>
      <c r="T119" s="423"/>
      <c r="U119" s="423"/>
      <c r="V119" s="423"/>
      <c r="W119" s="423"/>
      <c r="X119" s="423"/>
      <c r="Y119" s="423"/>
      <c r="Z119" s="423"/>
      <c r="AA119" s="423"/>
      <c r="AB119" s="423"/>
      <c r="AC119" s="423"/>
      <c r="AD119" s="423"/>
      <c r="AE119" s="423"/>
      <c r="AF119" s="423"/>
    </row>
    <row r="120" spans="1:32" x14ac:dyDescent="0.2">
      <c r="B120" s="423"/>
      <c r="C120" s="423"/>
      <c r="D120" s="423"/>
      <c r="E120" s="423"/>
      <c r="F120" s="423"/>
      <c r="G120" s="423"/>
      <c r="H120" s="423"/>
      <c r="I120" s="423"/>
      <c r="J120" s="423"/>
      <c r="K120" s="423"/>
      <c r="L120" s="423"/>
      <c r="M120" s="423"/>
      <c r="N120" s="423"/>
      <c r="O120" s="423"/>
      <c r="P120" s="423"/>
      <c r="Q120" s="423"/>
      <c r="R120" s="423"/>
      <c r="S120" s="423"/>
      <c r="T120" s="423"/>
      <c r="U120" s="423"/>
      <c r="V120" s="423"/>
      <c r="W120" s="423"/>
      <c r="X120" s="423"/>
      <c r="Y120" s="423"/>
      <c r="Z120" s="423"/>
      <c r="AA120" s="423"/>
      <c r="AB120" s="423"/>
      <c r="AC120" s="423"/>
      <c r="AD120" s="423"/>
      <c r="AE120" s="423"/>
      <c r="AF120" s="423"/>
    </row>
    <row r="121" spans="1:32" x14ac:dyDescent="0.2">
      <c r="B121" s="423"/>
      <c r="C121" s="423"/>
      <c r="D121" s="423"/>
      <c r="E121" s="423"/>
      <c r="F121" s="423"/>
      <c r="G121" s="423"/>
      <c r="H121" s="423"/>
      <c r="I121" s="423"/>
      <c r="J121" s="423"/>
      <c r="K121" s="423"/>
      <c r="L121" s="423"/>
      <c r="M121" s="423"/>
      <c r="N121" s="423"/>
      <c r="O121" s="423"/>
      <c r="P121" s="423"/>
      <c r="Q121" s="423"/>
      <c r="R121" s="423"/>
      <c r="S121" s="423"/>
      <c r="T121" s="423"/>
      <c r="U121" s="423"/>
      <c r="V121" s="423"/>
      <c r="W121" s="423"/>
      <c r="X121" s="423"/>
      <c r="Y121" s="423"/>
      <c r="Z121" s="423"/>
      <c r="AA121" s="423"/>
      <c r="AB121" s="423"/>
      <c r="AC121" s="423"/>
      <c r="AD121" s="423"/>
      <c r="AE121" s="423"/>
      <c r="AF121" s="423"/>
    </row>
    <row r="122" spans="1:32" x14ac:dyDescent="0.2">
      <c r="B122" s="423"/>
      <c r="C122" s="423"/>
      <c r="D122" s="423"/>
      <c r="E122" s="423"/>
      <c r="F122" s="423"/>
      <c r="G122" s="423"/>
      <c r="H122" s="423"/>
      <c r="I122" s="423"/>
      <c r="J122" s="423"/>
      <c r="K122" s="423"/>
      <c r="L122" s="423"/>
      <c r="M122" s="423"/>
      <c r="N122" s="423"/>
      <c r="O122" s="423"/>
      <c r="P122" s="423"/>
      <c r="Q122" s="423"/>
      <c r="R122" s="423"/>
      <c r="S122" s="423"/>
      <c r="T122" s="423"/>
      <c r="U122" s="423"/>
      <c r="V122" s="423"/>
      <c r="W122" s="423"/>
      <c r="X122" s="423"/>
      <c r="Y122" s="423"/>
      <c r="Z122" s="423"/>
      <c r="AA122" s="423"/>
      <c r="AB122" s="423"/>
      <c r="AC122" s="423"/>
      <c r="AD122" s="423"/>
      <c r="AE122" s="423"/>
      <c r="AF122" s="423"/>
    </row>
    <row r="123" spans="1:32" x14ac:dyDescent="0.2">
      <c r="B123" s="423"/>
      <c r="C123" s="423"/>
      <c r="D123" s="423"/>
      <c r="E123" s="423"/>
      <c r="F123" s="423"/>
      <c r="G123" s="423"/>
      <c r="H123" s="423"/>
      <c r="I123" s="423"/>
      <c r="J123" s="423"/>
      <c r="K123" s="423"/>
      <c r="L123" s="423"/>
      <c r="M123" s="423"/>
      <c r="N123" s="423"/>
      <c r="O123" s="423"/>
      <c r="P123" s="423"/>
      <c r="Q123" s="423"/>
      <c r="R123" s="423"/>
      <c r="S123" s="423"/>
      <c r="T123" s="423"/>
      <c r="U123" s="423"/>
      <c r="V123" s="423"/>
      <c r="W123" s="423"/>
      <c r="X123" s="423"/>
      <c r="Y123" s="423"/>
      <c r="Z123" s="423"/>
      <c r="AA123" s="423"/>
      <c r="AB123" s="423"/>
      <c r="AC123" s="423"/>
      <c r="AD123" s="423"/>
      <c r="AE123" s="423"/>
      <c r="AF123" s="423"/>
    </row>
    <row r="124" spans="1:32" x14ac:dyDescent="0.2">
      <c r="A124" s="423"/>
      <c r="B124" s="423"/>
      <c r="C124" s="423"/>
      <c r="D124" s="423"/>
      <c r="E124" s="423"/>
      <c r="F124" s="423"/>
      <c r="G124" s="423"/>
      <c r="H124" s="423"/>
      <c r="I124" s="423"/>
      <c r="J124" s="423"/>
      <c r="K124" s="423"/>
      <c r="L124" s="423"/>
      <c r="M124" s="423"/>
      <c r="N124" s="423"/>
      <c r="O124" s="423"/>
      <c r="P124" s="423"/>
      <c r="Q124" s="423"/>
      <c r="R124" s="423"/>
      <c r="S124" s="423"/>
      <c r="T124" s="423"/>
      <c r="U124" s="423"/>
      <c r="V124" s="423"/>
      <c r="W124" s="423"/>
      <c r="X124" s="423"/>
      <c r="Y124" s="423"/>
      <c r="Z124" s="423"/>
      <c r="AA124" s="423"/>
      <c r="AB124" s="423"/>
      <c r="AC124" s="423"/>
      <c r="AD124" s="423"/>
      <c r="AE124" s="423"/>
      <c r="AF124" s="423"/>
    </row>
    <row r="125" spans="1:32" x14ac:dyDescent="0.2">
      <c r="A125" s="423"/>
      <c r="B125" s="423"/>
      <c r="C125" s="423"/>
      <c r="D125" s="423"/>
      <c r="E125" s="423"/>
      <c r="F125" s="423"/>
      <c r="G125" s="423"/>
      <c r="H125" s="423"/>
      <c r="I125" s="423"/>
      <c r="J125" s="423"/>
      <c r="K125" s="423"/>
      <c r="L125" s="423"/>
      <c r="M125" s="423"/>
      <c r="N125" s="423"/>
      <c r="O125" s="423"/>
      <c r="P125" s="423"/>
      <c r="Q125" s="423"/>
      <c r="R125" s="423"/>
      <c r="S125" s="423"/>
      <c r="T125" s="423"/>
      <c r="U125" s="423"/>
      <c r="V125" s="423"/>
      <c r="W125" s="423"/>
      <c r="X125" s="423"/>
      <c r="Y125" s="423"/>
      <c r="Z125" s="423"/>
      <c r="AA125" s="423"/>
      <c r="AB125" s="423"/>
      <c r="AC125" s="423"/>
      <c r="AD125" s="423"/>
      <c r="AE125" s="423"/>
      <c r="AF125" s="423"/>
    </row>
    <row r="126" spans="1:32" x14ac:dyDescent="0.2">
      <c r="A126" s="423"/>
      <c r="B126" s="423"/>
      <c r="C126" s="423"/>
      <c r="D126" s="423"/>
      <c r="E126" s="423"/>
      <c r="F126" s="423"/>
      <c r="G126" s="423"/>
      <c r="H126" s="423"/>
      <c r="I126" s="423"/>
      <c r="J126" s="423"/>
      <c r="K126" s="423"/>
      <c r="L126" s="423"/>
      <c r="M126" s="423"/>
      <c r="N126" s="423"/>
      <c r="O126" s="423"/>
      <c r="P126" s="423"/>
      <c r="Q126" s="423"/>
      <c r="R126" s="423"/>
      <c r="S126" s="423"/>
      <c r="T126" s="423"/>
      <c r="U126" s="423"/>
      <c r="V126" s="423"/>
      <c r="W126" s="423"/>
      <c r="X126" s="423"/>
      <c r="Y126" s="423"/>
      <c r="Z126" s="423"/>
      <c r="AA126" s="423"/>
      <c r="AB126" s="423"/>
      <c r="AC126" s="423"/>
      <c r="AD126" s="423"/>
      <c r="AE126" s="423"/>
      <c r="AF126" s="423"/>
    </row>
    <row r="127" spans="1:32" x14ac:dyDescent="0.2">
      <c r="A127" s="423"/>
      <c r="B127" s="423"/>
      <c r="C127" s="423"/>
      <c r="D127" s="423"/>
      <c r="E127" s="423"/>
      <c r="F127" s="423"/>
      <c r="G127" s="423"/>
      <c r="H127" s="423"/>
      <c r="I127" s="423"/>
      <c r="J127" s="423"/>
      <c r="K127" s="423"/>
      <c r="L127" s="423"/>
      <c r="M127" s="423"/>
      <c r="N127" s="423"/>
      <c r="O127" s="423"/>
      <c r="P127" s="423"/>
      <c r="Q127" s="423"/>
      <c r="R127" s="423"/>
      <c r="S127" s="423"/>
      <c r="T127" s="423"/>
      <c r="U127" s="423"/>
      <c r="V127" s="423"/>
      <c r="W127" s="423"/>
      <c r="X127" s="423"/>
      <c r="Y127" s="423"/>
      <c r="Z127" s="423"/>
      <c r="AA127" s="423"/>
      <c r="AB127" s="423"/>
      <c r="AC127" s="423"/>
      <c r="AD127" s="423"/>
      <c r="AE127" s="423"/>
      <c r="AF127" s="423"/>
    </row>
    <row r="128" spans="1:32" x14ac:dyDescent="0.2">
      <c r="A128" s="423"/>
      <c r="B128" s="423"/>
      <c r="C128" s="423"/>
      <c r="D128" s="423"/>
      <c r="E128" s="423"/>
      <c r="F128" s="423"/>
      <c r="G128" s="423"/>
      <c r="H128" s="423"/>
      <c r="I128" s="423"/>
      <c r="J128" s="423"/>
      <c r="K128" s="423"/>
      <c r="L128" s="423"/>
      <c r="M128" s="423"/>
      <c r="N128" s="423"/>
      <c r="O128" s="423"/>
      <c r="P128" s="423"/>
      <c r="Q128" s="423"/>
      <c r="R128" s="423"/>
      <c r="S128" s="423"/>
      <c r="T128" s="423"/>
      <c r="U128" s="423"/>
      <c r="V128" s="423"/>
      <c r="W128" s="423"/>
      <c r="X128" s="423"/>
      <c r="Y128" s="423"/>
      <c r="Z128" s="423"/>
      <c r="AA128" s="423"/>
      <c r="AB128" s="423"/>
      <c r="AC128" s="423"/>
      <c r="AD128" s="423"/>
      <c r="AE128" s="423"/>
      <c r="AF128" s="423"/>
    </row>
    <row r="129" spans="1:32" x14ac:dyDescent="0.2">
      <c r="A129" s="423"/>
      <c r="B129" s="423"/>
      <c r="C129" s="423"/>
      <c r="D129" s="423"/>
      <c r="E129" s="423"/>
      <c r="F129" s="423"/>
      <c r="G129" s="423"/>
      <c r="H129" s="423"/>
      <c r="I129" s="423"/>
      <c r="J129" s="423"/>
      <c r="K129" s="423"/>
      <c r="L129" s="423"/>
      <c r="M129" s="423"/>
      <c r="N129" s="423"/>
      <c r="O129" s="423"/>
      <c r="P129" s="423"/>
      <c r="Q129" s="423"/>
      <c r="R129" s="423"/>
      <c r="S129" s="423"/>
      <c r="T129" s="423"/>
      <c r="U129" s="423"/>
      <c r="V129" s="423"/>
      <c r="W129" s="423"/>
      <c r="X129" s="423"/>
      <c r="Y129" s="423"/>
      <c r="Z129" s="423"/>
      <c r="AA129" s="423"/>
      <c r="AB129" s="423"/>
      <c r="AC129" s="423"/>
      <c r="AD129" s="423"/>
      <c r="AE129" s="423"/>
      <c r="AF129" s="423"/>
    </row>
    <row r="130" spans="1:32" x14ac:dyDescent="0.2">
      <c r="A130" s="423"/>
      <c r="B130" s="423"/>
      <c r="C130" s="423"/>
      <c r="D130" s="423"/>
      <c r="E130" s="423"/>
      <c r="F130" s="423"/>
      <c r="G130" s="423"/>
      <c r="H130" s="423"/>
      <c r="I130" s="423"/>
      <c r="J130" s="423"/>
      <c r="K130" s="423"/>
      <c r="L130" s="423"/>
      <c r="M130" s="423"/>
      <c r="N130" s="423"/>
      <c r="O130" s="423"/>
      <c r="P130" s="423"/>
      <c r="Q130" s="423"/>
      <c r="R130" s="423"/>
      <c r="S130" s="423"/>
      <c r="T130" s="423"/>
      <c r="U130" s="423"/>
      <c r="V130" s="423"/>
      <c r="W130" s="423"/>
      <c r="X130" s="423"/>
      <c r="Y130" s="423"/>
      <c r="Z130" s="423"/>
      <c r="AA130" s="423"/>
      <c r="AB130" s="423"/>
      <c r="AC130" s="423"/>
      <c r="AD130" s="423"/>
      <c r="AE130" s="423"/>
      <c r="AF130" s="423"/>
    </row>
    <row r="131" spans="1:32" x14ac:dyDescent="0.2">
      <c r="A131" s="423"/>
      <c r="B131" s="423"/>
      <c r="C131" s="423"/>
      <c r="D131" s="423"/>
      <c r="E131" s="423"/>
      <c r="F131" s="423"/>
      <c r="G131" s="423"/>
      <c r="H131" s="423"/>
      <c r="I131" s="423"/>
      <c r="J131" s="423"/>
      <c r="K131" s="423"/>
      <c r="L131" s="423"/>
      <c r="M131" s="423"/>
      <c r="N131" s="423"/>
      <c r="O131" s="423"/>
      <c r="P131" s="423"/>
      <c r="Q131" s="423"/>
      <c r="R131" s="423"/>
      <c r="S131" s="423"/>
      <c r="T131" s="423"/>
      <c r="U131" s="423"/>
      <c r="V131" s="423"/>
      <c r="W131" s="423"/>
      <c r="X131" s="423"/>
      <c r="Y131" s="423"/>
      <c r="Z131" s="423"/>
      <c r="AA131" s="423"/>
      <c r="AB131" s="423"/>
      <c r="AC131" s="423"/>
      <c r="AD131" s="423"/>
      <c r="AE131" s="423"/>
      <c r="AF131" s="423"/>
    </row>
    <row r="132" spans="1:32" x14ac:dyDescent="0.2">
      <c r="A132" s="423"/>
      <c r="B132" s="423"/>
      <c r="C132" s="423"/>
      <c r="D132" s="423"/>
      <c r="E132" s="423"/>
      <c r="F132" s="423"/>
      <c r="G132" s="423"/>
      <c r="H132" s="423"/>
      <c r="I132" s="423"/>
      <c r="J132" s="423"/>
      <c r="K132" s="423"/>
      <c r="L132" s="423"/>
      <c r="M132" s="423"/>
      <c r="N132" s="423"/>
      <c r="O132" s="423"/>
      <c r="P132" s="423"/>
      <c r="Q132" s="423"/>
      <c r="R132" s="423"/>
      <c r="S132" s="423"/>
      <c r="T132" s="423"/>
      <c r="U132" s="423"/>
      <c r="V132" s="423"/>
      <c r="W132" s="423"/>
      <c r="X132" s="423"/>
      <c r="Y132" s="423"/>
      <c r="Z132" s="423"/>
      <c r="AA132" s="423"/>
      <c r="AB132" s="423"/>
      <c r="AC132" s="423"/>
      <c r="AD132" s="423"/>
      <c r="AE132" s="423"/>
      <c r="AF132" s="423"/>
    </row>
    <row r="133" spans="1:32" x14ac:dyDescent="0.2">
      <c r="A133" s="423"/>
      <c r="B133" s="423"/>
      <c r="C133" s="423"/>
      <c r="D133" s="423"/>
      <c r="E133" s="423"/>
      <c r="F133" s="423"/>
      <c r="G133" s="423"/>
      <c r="H133" s="423"/>
      <c r="I133" s="423"/>
      <c r="J133" s="423"/>
      <c r="K133" s="423"/>
      <c r="L133" s="423"/>
      <c r="M133" s="423"/>
      <c r="N133" s="423"/>
      <c r="O133" s="423"/>
      <c r="P133" s="423"/>
      <c r="Q133" s="423"/>
      <c r="R133" s="423"/>
      <c r="S133" s="423"/>
      <c r="T133" s="423"/>
      <c r="U133" s="423"/>
      <c r="V133" s="423"/>
      <c r="W133" s="423"/>
      <c r="X133" s="423"/>
      <c r="Y133" s="423"/>
      <c r="Z133" s="423"/>
      <c r="AA133" s="423"/>
      <c r="AB133" s="423"/>
      <c r="AC133" s="423"/>
      <c r="AD133" s="423"/>
      <c r="AE133" s="423"/>
      <c r="AF133" s="423"/>
    </row>
    <row r="134" spans="1:32" x14ac:dyDescent="0.2">
      <c r="A134" s="423"/>
      <c r="B134" s="423"/>
      <c r="C134" s="423"/>
      <c r="D134" s="423"/>
      <c r="E134" s="423"/>
      <c r="F134" s="423"/>
      <c r="G134" s="423"/>
      <c r="H134" s="423"/>
      <c r="I134" s="423"/>
      <c r="J134" s="423"/>
      <c r="K134" s="423"/>
      <c r="L134" s="423"/>
      <c r="M134" s="423"/>
      <c r="N134" s="423"/>
      <c r="O134" s="423"/>
      <c r="P134" s="423"/>
      <c r="Q134" s="423"/>
      <c r="R134" s="423"/>
      <c r="S134" s="423"/>
      <c r="T134" s="423"/>
      <c r="U134" s="423"/>
      <c r="V134" s="423"/>
      <c r="W134" s="423"/>
      <c r="X134" s="423"/>
      <c r="Y134" s="423"/>
      <c r="Z134" s="423"/>
      <c r="AA134" s="423"/>
      <c r="AB134" s="423"/>
      <c r="AC134" s="423"/>
      <c r="AD134" s="423"/>
      <c r="AE134" s="423"/>
      <c r="AF134" s="423"/>
    </row>
    <row r="135" spans="1:32" x14ac:dyDescent="0.2">
      <c r="A135" s="423"/>
      <c r="B135" s="423"/>
      <c r="C135" s="423"/>
      <c r="D135" s="423"/>
      <c r="E135" s="423"/>
      <c r="F135" s="423"/>
      <c r="G135" s="423"/>
      <c r="H135" s="423"/>
      <c r="I135" s="423"/>
      <c r="J135" s="423"/>
      <c r="K135" s="423"/>
      <c r="L135" s="423"/>
      <c r="M135" s="423"/>
      <c r="N135" s="423"/>
      <c r="O135" s="423"/>
      <c r="P135" s="423"/>
      <c r="Q135" s="423"/>
      <c r="R135" s="423"/>
      <c r="S135" s="423"/>
      <c r="T135" s="423"/>
      <c r="U135" s="423"/>
      <c r="V135" s="423"/>
      <c r="W135" s="423"/>
      <c r="X135" s="423"/>
      <c r="Y135" s="423"/>
      <c r="Z135" s="423"/>
      <c r="AA135" s="423"/>
      <c r="AB135" s="423"/>
      <c r="AC135" s="423"/>
      <c r="AD135" s="423"/>
      <c r="AE135" s="423"/>
      <c r="AF135" s="423"/>
    </row>
    <row r="136" spans="1:32" x14ac:dyDescent="0.2">
      <c r="A136" s="423"/>
      <c r="B136" s="423"/>
      <c r="C136" s="423"/>
      <c r="D136" s="423"/>
      <c r="E136" s="423"/>
      <c r="F136" s="423"/>
      <c r="G136" s="423"/>
      <c r="H136" s="423"/>
      <c r="I136" s="423"/>
      <c r="J136" s="423"/>
      <c r="K136" s="423"/>
      <c r="L136" s="423"/>
      <c r="M136" s="423"/>
      <c r="N136" s="423"/>
      <c r="O136" s="423"/>
      <c r="P136" s="423"/>
      <c r="Q136" s="423"/>
      <c r="R136" s="423"/>
      <c r="S136" s="423"/>
      <c r="T136" s="423"/>
      <c r="U136" s="423"/>
      <c r="V136" s="423"/>
      <c r="W136" s="423"/>
      <c r="X136" s="423"/>
      <c r="Y136" s="423"/>
      <c r="Z136" s="423"/>
      <c r="AA136" s="423"/>
      <c r="AB136" s="423"/>
      <c r="AC136" s="423"/>
      <c r="AD136" s="423"/>
      <c r="AE136" s="423"/>
      <c r="AF136" s="423"/>
    </row>
    <row r="137" spans="1:32" x14ac:dyDescent="0.2">
      <c r="A137" s="423"/>
      <c r="B137" s="423"/>
      <c r="C137" s="423"/>
      <c r="D137" s="423"/>
      <c r="E137" s="423"/>
      <c r="F137" s="423"/>
      <c r="G137" s="423"/>
      <c r="H137" s="423"/>
      <c r="I137" s="423"/>
      <c r="J137" s="423"/>
      <c r="K137" s="423"/>
      <c r="L137" s="423"/>
      <c r="M137" s="423"/>
      <c r="N137" s="423"/>
      <c r="O137" s="423"/>
      <c r="P137" s="423"/>
      <c r="Q137" s="423"/>
      <c r="R137" s="423"/>
      <c r="S137" s="423"/>
      <c r="T137" s="423"/>
      <c r="U137" s="423"/>
      <c r="V137" s="423"/>
      <c r="W137" s="423"/>
      <c r="X137" s="423"/>
      <c r="Y137" s="423"/>
      <c r="Z137" s="423"/>
      <c r="AA137" s="423"/>
      <c r="AB137" s="423"/>
      <c r="AC137" s="423"/>
      <c r="AD137" s="423"/>
      <c r="AE137" s="423"/>
      <c r="AF137" s="423"/>
    </row>
    <row r="138" spans="1:32" x14ac:dyDescent="0.2">
      <c r="A138" s="423"/>
      <c r="B138" s="423"/>
      <c r="C138" s="423"/>
      <c r="D138" s="423"/>
      <c r="E138" s="423"/>
      <c r="F138" s="423"/>
      <c r="G138" s="423"/>
      <c r="H138" s="423"/>
      <c r="I138" s="423"/>
      <c r="J138" s="423"/>
      <c r="K138" s="423"/>
      <c r="L138" s="423"/>
      <c r="M138" s="423"/>
      <c r="N138" s="423"/>
      <c r="O138" s="423"/>
      <c r="P138" s="423"/>
      <c r="Q138" s="423"/>
      <c r="R138" s="423"/>
      <c r="S138" s="423"/>
      <c r="T138" s="423"/>
      <c r="U138" s="423"/>
      <c r="V138" s="423"/>
      <c r="W138" s="423"/>
      <c r="X138" s="423"/>
      <c r="Y138" s="423"/>
      <c r="Z138" s="423"/>
      <c r="AA138" s="423"/>
      <c r="AB138" s="423"/>
      <c r="AC138" s="423"/>
      <c r="AD138" s="423"/>
      <c r="AE138" s="423"/>
      <c r="AF138" s="423"/>
    </row>
    <row r="139" spans="1:32" x14ac:dyDescent="0.2">
      <c r="A139" s="423"/>
      <c r="B139" s="423"/>
      <c r="C139" s="423"/>
      <c r="D139" s="423"/>
      <c r="E139" s="423"/>
      <c r="F139" s="423"/>
      <c r="G139" s="423"/>
      <c r="H139" s="423"/>
      <c r="I139" s="423"/>
      <c r="J139" s="423"/>
      <c r="K139" s="423"/>
      <c r="L139" s="423"/>
      <c r="M139" s="423"/>
      <c r="N139" s="423"/>
      <c r="O139" s="423"/>
      <c r="P139" s="423"/>
      <c r="Q139" s="423"/>
      <c r="R139" s="423"/>
      <c r="S139" s="423"/>
      <c r="T139" s="423"/>
      <c r="U139" s="423"/>
      <c r="V139" s="423"/>
      <c r="W139" s="423"/>
      <c r="X139" s="423"/>
      <c r="Y139" s="423"/>
      <c r="Z139" s="423"/>
      <c r="AA139" s="423"/>
      <c r="AB139" s="423"/>
      <c r="AC139" s="423"/>
      <c r="AD139" s="423"/>
      <c r="AE139" s="423"/>
      <c r="AF139" s="423"/>
    </row>
    <row r="140" spans="1:32" x14ac:dyDescent="0.2">
      <c r="A140" s="423"/>
      <c r="B140" s="423"/>
      <c r="C140" s="423"/>
      <c r="D140" s="423"/>
      <c r="E140" s="423"/>
      <c r="F140" s="423"/>
      <c r="G140" s="423"/>
      <c r="H140" s="423"/>
      <c r="I140" s="423"/>
      <c r="J140" s="423"/>
      <c r="K140" s="423"/>
      <c r="L140" s="423"/>
      <c r="M140" s="423"/>
      <c r="N140" s="423"/>
      <c r="O140" s="423"/>
      <c r="P140" s="423"/>
      <c r="Q140" s="423"/>
      <c r="R140" s="423"/>
      <c r="S140" s="423"/>
      <c r="T140" s="423"/>
      <c r="U140" s="423"/>
      <c r="V140" s="423"/>
      <c r="W140" s="423"/>
      <c r="X140" s="423"/>
      <c r="Y140" s="423"/>
      <c r="Z140" s="423"/>
      <c r="AA140" s="423"/>
      <c r="AB140" s="423"/>
      <c r="AC140" s="423"/>
      <c r="AD140" s="423"/>
      <c r="AE140" s="423"/>
      <c r="AF140" s="423"/>
    </row>
    <row r="141" spans="1:32" x14ac:dyDescent="0.2">
      <c r="A141" s="423"/>
      <c r="B141" s="423"/>
      <c r="C141" s="423"/>
      <c r="D141" s="423"/>
      <c r="E141" s="423"/>
      <c r="F141" s="423"/>
      <c r="G141" s="423"/>
      <c r="H141" s="423"/>
      <c r="I141" s="423"/>
      <c r="J141" s="423"/>
      <c r="K141" s="423"/>
      <c r="L141" s="423"/>
      <c r="M141" s="423"/>
      <c r="N141" s="423"/>
      <c r="O141" s="423"/>
      <c r="P141" s="423"/>
      <c r="Q141" s="423"/>
      <c r="R141" s="423"/>
      <c r="S141" s="423"/>
      <c r="T141" s="423"/>
      <c r="U141" s="423"/>
      <c r="V141" s="423"/>
      <c r="W141" s="423"/>
      <c r="X141" s="423"/>
      <c r="Y141" s="423"/>
      <c r="Z141" s="423"/>
      <c r="AA141" s="423"/>
      <c r="AB141" s="423"/>
      <c r="AC141" s="423"/>
      <c r="AD141" s="423"/>
      <c r="AE141" s="423"/>
      <c r="AF141" s="423"/>
    </row>
    <row r="142" spans="1:32" x14ac:dyDescent="0.2">
      <c r="A142" s="423"/>
      <c r="B142" s="423"/>
      <c r="C142" s="423"/>
      <c r="D142" s="423"/>
      <c r="E142" s="423"/>
      <c r="F142" s="423"/>
      <c r="G142" s="423"/>
      <c r="H142" s="423"/>
      <c r="I142" s="423"/>
      <c r="J142" s="423"/>
      <c r="K142" s="423"/>
      <c r="L142" s="423"/>
      <c r="M142" s="423"/>
      <c r="N142" s="423"/>
      <c r="O142" s="423"/>
      <c r="P142" s="423"/>
      <c r="Q142" s="423"/>
      <c r="R142" s="423"/>
      <c r="S142" s="423"/>
      <c r="T142" s="423"/>
      <c r="U142" s="423"/>
      <c r="V142" s="423"/>
      <c r="W142" s="423"/>
      <c r="X142" s="423"/>
      <c r="Y142" s="423"/>
      <c r="Z142" s="423"/>
      <c r="AA142" s="423"/>
      <c r="AB142" s="423"/>
      <c r="AC142" s="423"/>
      <c r="AD142" s="423"/>
      <c r="AE142" s="423"/>
      <c r="AF142" s="423"/>
    </row>
    <row r="143" spans="1:32" x14ac:dyDescent="0.2">
      <c r="A143" s="423"/>
      <c r="B143" s="423"/>
      <c r="C143" s="423"/>
      <c r="D143" s="423"/>
      <c r="E143" s="423"/>
      <c r="F143" s="423"/>
      <c r="G143" s="423"/>
      <c r="H143" s="423"/>
      <c r="I143" s="423"/>
      <c r="J143" s="423"/>
      <c r="K143" s="423"/>
      <c r="L143" s="423"/>
      <c r="M143" s="423"/>
      <c r="N143" s="423"/>
      <c r="O143" s="423"/>
      <c r="P143" s="423"/>
      <c r="Q143" s="423"/>
      <c r="R143" s="423"/>
      <c r="S143" s="423"/>
      <c r="T143" s="423"/>
      <c r="U143" s="423"/>
      <c r="V143" s="423"/>
      <c r="W143" s="423"/>
      <c r="X143" s="423"/>
      <c r="Y143" s="423"/>
      <c r="Z143" s="423"/>
      <c r="AA143" s="423"/>
      <c r="AB143" s="423"/>
      <c r="AC143" s="423"/>
      <c r="AD143" s="423"/>
      <c r="AE143" s="423"/>
      <c r="AF143" s="423"/>
    </row>
    <row r="144" spans="1:32" x14ac:dyDescent="0.2">
      <c r="A144" s="423"/>
      <c r="B144" s="423"/>
      <c r="C144" s="423"/>
      <c r="D144" s="423"/>
      <c r="E144" s="423"/>
      <c r="F144" s="423"/>
      <c r="G144" s="423"/>
      <c r="H144" s="423"/>
      <c r="I144" s="423"/>
      <c r="J144" s="423"/>
      <c r="K144" s="423"/>
      <c r="L144" s="423"/>
      <c r="M144" s="423"/>
      <c r="N144" s="423"/>
      <c r="O144" s="423"/>
      <c r="P144" s="423"/>
      <c r="Q144" s="423"/>
      <c r="R144" s="423"/>
      <c r="S144" s="423"/>
      <c r="T144" s="423"/>
      <c r="U144" s="423"/>
      <c r="V144" s="423"/>
      <c r="W144" s="423"/>
      <c r="X144" s="423"/>
      <c r="Y144" s="423"/>
      <c r="Z144" s="423"/>
      <c r="AA144" s="423"/>
      <c r="AB144" s="423"/>
      <c r="AC144" s="423"/>
      <c r="AD144" s="423"/>
      <c r="AE144" s="423"/>
      <c r="AF144" s="423"/>
    </row>
    <row r="145" spans="1:32" x14ac:dyDescent="0.2">
      <c r="A145" s="423"/>
      <c r="B145" s="423"/>
      <c r="C145" s="423"/>
      <c r="D145" s="423"/>
      <c r="E145" s="423"/>
      <c r="F145" s="423"/>
      <c r="G145" s="423"/>
      <c r="H145" s="423"/>
      <c r="I145" s="423"/>
      <c r="J145" s="423"/>
      <c r="K145" s="423"/>
      <c r="L145" s="423"/>
      <c r="M145" s="423"/>
      <c r="N145" s="423"/>
      <c r="O145" s="423"/>
      <c r="P145" s="423"/>
      <c r="Q145" s="423"/>
      <c r="R145" s="423"/>
      <c r="S145" s="423"/>
      <c r="T145" s="423"/>
      <c r="U145" s="423"/>
      <c r="V145" s="423"/>
      <c r="W145" s="423"/>
      <c r="X145" s="423"/>
      <c r="Y145" s="423"/>
      <c r="Z145" s="423"/>
      <c r="AA145" s="423"/>
      <c r="AB145" s="423"/>
      <c r="AC145" s="423"/>
      <c r="AD145" s="423"/>
      <c r="AE145" s="423"/>
      <c r="AF145" s="423"/>
    </row>
    <row r="146" spans="1:32" x14ac:dyDescent="0.2">
      <c r="A146" s="423"/>
      <c r="B146" s="423"/>
      <c r="C146" s="423"/>
      <c r="D146" s="423"/>
      <c r="E146" s="423"/>
      <c r="F146" s="423"/>
      <c r="G146" s="423"/>
      <c r="H146" s="423"/>
      <c r="I146" s="423"/>
      <c r="J146" s="423"/>
      <c r="K146" s="423"/>
      <c r="L146" s="423"/>
      <c r="M146" s="423"/>
      <c r="N146" s="423"/>
      <c r="O146" s="423"/>
      <c r="P146" s="423"/>
      <c r="Q146" s="423"/>
      <c r="R146" s="423"/>
      <c r="S146" s="423"/>
      <c r="T146" s="423"/>
      <c r="U146" s="423"/>
      <c r="V146" s="423"/>
      <c r="W146" s="423"/>
      <c r="X146" s="423"/>
      <c r="Y146" s="423"/>
      <c r="Z146" s="423"/>
      <c r="AA146" s="423"/>
      <c r="AB146" s="423"/>
      <c r="AC146" s="423"/>
      <c r="AD146" s="423"/>
      <c r="AE146" s="423"/>
      <c r="AF146" s="423"/>
    </row>
    <row r="147" spans="1:32" x14ac:dyDescent="0.2">
      <c r="A147" s="423"/>
      <c r="B147" s="423"/>
      <c r="C147" s="423"/>
      <c r="D147" s="423"/>
      <c r="E147" s="423"/>
      <c r="F147" s="423"/>
      <c r="G147" s="423"/>
      <c r="H147" s="423"/>
      <c r="I147" s="423"/>
      <c r="J147" s="423"/>
      <c r="K147" s="423"/>
      <c r="L147" s="423"/>
      <c r="M147" s="423"/>
      <c r="N147" s="423"/>
      <c r="O147" s="423"/>
      <c r="P147" s="423"/>
      <c r="Q147" s="423"/>
      <c r="R147" s="423"/>
      <c r="S147" s="423"/>
      <c r="T147" s="423"/>
      <c r="U147" s="423"/>
      <c r="V147" s="423"/>
      <c r="W147" s="423"/>
      <c r="X147" s="423"/>
      <c r="Y147" s="423"/>
      <c r="Z147" s="423"/>
      <c r="AA147" s="423"/>
      <c r="AB147" s="423"/>
      <c r="AC147" s="423"/>
      <c r="AD147" s="423"/>
      <c r="AE147" s="423"/>
      <c r="AF147" s="423"/>
    </row>
    <row r="148" spans="1:32" x14ac:dyDescent="0.2">
      <c r="A148" s="423"/>
      <c r="B148" s="423"/>
      <c r="C148" s="423"/>
      <c r="D148" s="423"/>
      <c r="E148" s="423"/>
      <c r="F148" s="423"/>
      <c r="G148" s="423"/>
      <c r="H148" s="423"/>
      <c r="I148" s="423"/>
      <c r="J148" s="423"/>
      <c r="K148" s="423"/>
      <c r="L148" s="423"/>
      <c r="M148" s="423"/>
      <c r="N148" s="423"/>
      <c r="O148" s="423"/>
      <c r="P148" s="423"/>
      <c r="Q148" s="423"/>
      <c r="R148" s="423"/>
      <c r="S148" s="423"/>
      <c r="T148" s="423"/>
      <c r="U148" s="423"/>
      <c r="V148" s="423"/>
      <c r="W148" s="423"/>
      <c r="X148" s="423"/>
      <c r="Y148" s="423"/>
      <c r="Z148" s="423"/>
      <c r="AA148" s="423"/>
      <c r="AB148" s="423"/>
      <c r="AC148" s="423"/>
      <c r="AD148" s="423"/>
      <c r="AE148" s="423"/>
      <c r="AF148" s="423"/>
    </row>
    <row r="149" spans="1:32" x14ac:dyDescent="0.2">
      <c r="A149" s="423"/>
      <c r="B149" s="423"/>
      <c r="C149" s="423"/>
      <c r="D149" s="423"/>
      <c r="E149" s="423"/>
      <c r="F149" s="423"/>
      <c r="G149" s="423"/>
      <c r="H149" s="423"/>
      <c r="I149" s="423"/>
      <c r="J149" s="423"/>
      <c r="K149" s="423"/>
      <c r="L149" s="423"/>
      <c r="M149" s="423"/>
      <c r="N149" s="423"/>
      <c r="O149" s="423"/>
      <c r="P149" s="423"/>
      <c r="Q149" s="423"/>
      <c r="R149" s="423"/>
      <c r="S149" s="423"/>
      <c r="T149" s="423"/>
      <c r="U149" s="423"/>
      <c r="V149" s="423"/>
      <c r="W149" s="423"/>
      <c r="X149" s="423"/>
      <c r="Y149" s="423"/>
      <c r="Z149" s="423"/>
      <c r="AA149" s="423"/>
      <c r="AB149" s="423"/>
      <c r="AC149" s="423"/>
      <c r="AD149" s="423"/>
      <c r="AE149" s="423"/>
      <c r="AF149" s="423"/>
    </row>
    <row r="150" spans="1:32" x14ac:dyDescent="0.2">
      <c r="A150" s="423"/>
      <c r="B150" s="423"/>
      <c r="C150" s="423"/>
      <c r="D150" s="423"/>
      <c r="E150" s="423"/>
      <c r="F150" s="423"/>
      <c r="G150" s="423"/>
      <c r="H150" s="423"/>
      <c r="I150" s="423"/>
      <c r="J150" s="423"/>
      <c r="K150" s="423"/>
      <c r="L150" s="423"/>
      <c r="M150" s="423"/>
      <c r="N150" s="423"/>
      <c r="O150" s="423"/>
      <c r="P150" s="423"/>
      <c r="Q150" s="423"/>
      <c r="R150" s="423"/>
      <c r="S150" s="423"/>
      <c r="T150" s="423"/>
      <c r="U150" s="423"/>
      <c r="V150" s="423"/>
      <c r="W150" s="423"/>
      <c r="X150" s="423"/>
      <c r="Y150" s="423"/>
      <c r="Z150" s="423"/>
      <c r="AA150" s="423"/>
      <c r="AB150" s="423"/>
      <c r="AC150" s="423"/>
      <c r="AD150" s="423"/>
      <c r="AE150" s="423"/>
      <c r="AF150" s="423"/>
    </row>
    <row r="151" spans="1:32" x14ac:dyDescent="0.2">
      <c r="A151" s="423"/>
      <c r="B151" s="423"/>
      <c r="C151" s="423"/>
      <c r="D151" s="423"/>
      <c r="E151" s="423"/>
      <c r="F151" s="423"/>
      <c r="G151" s="423"/>
      <c r="H151" s="423"/>
      <c r="I151" s="423"/>
      <c r="J151" s="423"/>
      <c r="K151" s="423"/>
      <c r="L151" s="423"/>
      <c r="M151" s="423"/>
      <c r="N151" s="423"/>
      <c r="O151" s="423"/>
      <c r="P151" s="423"/>
      <c r="Q151" s="423"/>
      <c r="R151" s="423"/>
      <c r="S151" s="423"/>
      <c r="T151" s="423"/>
      <c r="U151" s="423"/>
      <c r="V151" s="423"/>
      <c r="W151" s="423"/>
      <c r="X151" s="423"/>
      <c r="Y151" s="423"/>
      <c r="Z151" s="423"/>
      <c r="AA151" s="423"/>
      <c r="AB151" s="423"/>
      <c r="AC151" s="423"/>
      <c r="AD151" s="423"/>
      <c r="AE151" s="423"/>
      <c r="AF151" s="423"/>
    </row>
    <row r="152" spans="1:32" x14ac:dyDescent="0.2">
      <c r="A152" s="423"/>
      <c r="B152" s="423"/>
      <c r="C152" s="423"/>
      <c r="D152" s="423"/>
      <c r="E152" s="423"/>
      <c r="F152" s="423"/>
      <c r="G152" s="423"/>
      <c r="H152" s="423"/>
      <c r="I152" s="423"/>
      <c r="J152" s="423"/>
      <c r="K152" s="423"/>
      <c r="L152" s="423"/>
      <c r="M152" s="423"/>
      <c r="N152" s="423"/>
      <c r="O152" s="423"/>
      <c r="P152" s="423"/>
      <c r="Q152" s="423"/>
      <c r="R152" s="423"/>
      <c r="S152" s="423"/>
      <c r="T152" s="423"/>
      <c r="U152" s="423"/>
      <c r="V152" s="423"/>
      <c r="W152" s="423"/>
      <c r="X152" s="423"/>
      <c r="Y152" s="423"/>
      <c r="Z152" s="423"/>
      <c r="AA152" s="423"/>
      <c r="AB152" s="423"/>
      <c r="AC152" s="423"/>
      <c r="AD152" s="423"/>
      <c r="AE152" s="423"/>
      <c r="AF152" s="423"/>
    </row>
    <row r="153" spans="1:32" x14ac:dyDescent="0.2">
      <c r="A153" s="423"/>
      <c r="B153" s="423"/>
      <c r="C153" s="423"/>
      <c r="D153" s="423"/>
      <c r="E153" s="423"/>
      <c r="F153" s="423"/>
      <c r="G153" s="423"/>
      <c r="H153" s="423"/>
      <c r="I153" s="423"/>
      <c r="J153" s="423"/>
      <c r="K153" s="423"/>
      <c r="L153" s="423"/>
      <c r="M153" s="423"/>
      <c r="N153" s="423"/>
      <c r="O153" s="423"/>
      <c r="P153" s="423"/>
      <c r="Q153" s="423"/>
      <c r="R153" s="423"/>
      <c r="S153" s="423"/>
      <c r="T153" s="423"/>
      <c r="U153" s="423"/>
      <c r="V153" s="423"/>
      <c r="W153" s="423"/>
      <c r="X153" s="423"/>
      <c r="Y153" s="423"/>
      <c r="Z153" s="423"/>
      <c r="AA153" s="423"/>
      <c r="AB153" s="423"/>
      <c r="AC153" s="423"/>
      <c r="AD153" s="423"/>
      <c r="AE153" s="423"/>
      <c r="AF153" s="423"/>
    </row>
    <row r="154" spans="1:32" x14ac:dyDescent="0.2">
      <c r="A154" s="423"/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423"/>
      <c r="M154" s="423"/>
      <c r="N154" s="423"/>
      <c r="O154" s="423"/>
      <c r="P154" s="423"/>
      <c r="Q154" s="423"/>
      <c r="R154" s="423"/>
      <c r="S154" s="423"/>
      <c r="T154" s="423"/>
      <c r="U154" s="423"/>
      <c r="V154" s="423"/>
      <c r="W154" s="423"/>
      <c r="X154" s="423"/>
      <c r="Y154" s="423"/>
      <c r="Z154" s="423"/>
      <c r="AA154" s="423"/>
      <c r="AB154" s="423"/>
      <c r="AC154" s="423"/>
      <c r="AD154" s="423"/>
      <c r="AE154" s="423"/>
      <c r="AF154" s="423"/>
    </row>
    <row r="155" spans="1:32" x14ac:dyDescent="0.2">
      <c r="A155" s="423"/>
      <c r="B155" s="423"/>
      <c r="C155" s="423"/>
      <c r="D155" s="423"/>
      <c r="E155" s="423"/>
      <c r="F155" s="423"/>
      <c r="G155" s="423"/>
      <c r="H155" s="423"/>
      <c r="I155" s="423"/>
      <c r="J155" s="423"/>
      <c r="K155" s="423"/>
      <c r="L155" s="423"/>
      <c r="M155" s="423"/>
      <c r="N155" s="423"/>
      <c r="O155" s="423"/>
      <c r="P155" s="423"/>
      <c r="Q155" s="423"/>
      <c r="R155" s="423"/>
      <c r="S155" s="423"/>
      <c r="T155" s="423"/>
      <c r="U155" s="423"/>
      <c r="V155" s="423"/>
      <c r="W155" s="423"/>
      <c r="X155" s="423"/>
      <c r="Y155" s="423"/>
      <c r="Z155" s="423"/>
      <c r="AA155" s="423"/>
      <c r="AB155" s="423"/>
      <c r="AC155" s="423"/>
      <c r="AD155" s="423"/>
      <c r="AE155" s="423"/>
      <c r="AF155" s="423"/>
    </row>
    <row r="156" spans="1:32" x14ac:dyDescent="0.2">
      <c r="A156" s="423"/>
      <c r="B156" s="423"/>
      <c r="C156" s="423"/>
      <c r="D156" s="423"/>
      <c r="E156" s="423"/>
      <c r="F156" s="423"/>
      <c r="G156" s="423"/>
      <c r="H156" s="423"/>
      <c r="I156" s="423"/>
      <c r="J156" s="423"/>
      <c r="K156" s="423"/>
      <c r="L156" s="423"/>
      <c r="M156" s="423"/>
      <c r="N156" s="423"/>
      <c r="O156" s="423"/>
      <c r="P156" s="423"/>
      <c r="Q156" s="423"/>
      <c r="R156" s="423"/>
      <c r="S156" s="423"/>
      <c r="T156" s="423"/>
      <c r="U156" s="423"/>
      <c r="V156" s="423"/>
      <c r="W156" s="423"/>
      <c r="X156" s="423"/>
      <c r="Y156" s="423"/>
      <c r="Z156" s="423"/>
      <c r="AA156" s="423"/>
      <c r="AB156" s="423"/>
      <c r="AC156" s="423"/>
      <c r="AD156" s="423"/>
      <c r="AE156" s="423"/>
      <c r="AF156" s="423"/>
    </row>
    <row r="157" spans="1:32" x14ac:dyDescent="0.2">
      <c r="A157" s="423"/>
      <c r="B157" s="423"/>
      <c r="C157" s="423"/>
      <c r="D157" s="423"/>
      <c r="E157" s="423"/>
      <c r="F157" s="423"/>
      <c r="G157" s="423"/>
      <c r="H157" s="423"/>
      <c r="I157" s="423"/>
      <c r="J157" s="423"/>
      <c r="K157" s="423"/>
      <c r="L157" s="423"/>
      <c r="M157" s="423"/>
      <c r="N157" s="423"/>
      <c r="O157" s="423"/>
      <c r="P157" s="423"/>
      <c r="Q157" s="423"/>
      <c r="R157" s="423"/>
      <c r="S157" s="423"/>
      <c r="T157" s="423"/>
      <c r="U157" s="423"/>
      <c r="V157" s="423"/>
      <c r="W157" s="423"/>
      <c r="X157" s="423"/>
      <c r="Y157" s="423"/>
      <c r="Z157" s="423"/>
      <c r="AA157" s="423"/>
      <c r="AB157" s="423"/>
      <c r="AC157" s="423"/>
      <c r="AD157" s="423"/>
      <c r="AE157" s="423"/>
      <c r="AF157" s="423"/>
    </row>
    <row r="158" spans="1:32" x14ac:dyDescent="0.2">
      <c r="A158" s="423"/>
      <c r="B158" s="423"/>
      <c r="C158" s="423"/>
      <c r="D158" s="423"/>
      <c r="E158" s="423"/>
      <c r="F158" s="423"/>
      <c r="G158" s="423"/>
      <c r="H158" s="423"/>
      <c r="I158" s="423"/>
      <c r="J158" s="423"/>
      <c r="K158" s="423"/>
      <c r="L158" s="423"/>
      <c r="M158" s="423"/>
      <c r="N158" s="423"/>
      <c r="O158" s="423"/>
      <c r="P158" s="423"/>
      <c r="Q158" s="423"/>
      <c r="R158" s="423"/>
      <c r="S158" s="423"/>
      <c r="T158" s="423"/>
      <c r="U158" s="423"/>
      <c r="V158" s="423"/>
      <c r="W158" s="423"/>
      <c r="X158" s="423"/>
      <c r="Y158" s="423"/>
      <c r="Z158" s="423"/>
      <c r="AA158" s="423"/>
      <c r="AB158" s="423"/>
      <c r="AC158" s="423"/>
      <c r="AD158" s="423"/>
      <c r="AE158" s="423"/>
      <c r="AF158" s="423"/>
    </row>
    <row r="159" spans="1:32" x14ac:dyDescent="0.2">
      <c r="A159" s="423"/>
      <c r="B159" s="423"/>
      <c r="C159" s="423"/>
      <c r="D159" s="423"/>
      <c r="E159" s="423"/>
      <c r="F159" s="423"/>
      <c r="G159" s="423"/>
      <c r="H159" s="423"/>
      <c r="I159" s="423"/>
      <c r="J159" s="423"/>
      <c r="K159" s="423"/>
      <c r="L159" s="423"/>
      <c r="M159" s="423"/>
      <c r="N159" s="423"/>
      <c r="O159" s="423"/>
      <c r="P159" s="423"/>
      <c r="Q159" s="423"/>
      <c r="R159" s="423"/>
      <c r="S159" s="423"/>
      <c r="T159" s="423"/>
      <c r="U159" s="423"/>
      <c r="V159" s="423"/>
      <c r="W159" s="423"/>
      <c r="X159" s="423"/>
      <c r="Y159" s="423"/>
      <c r="Z159" s="423"/>
      <c r="AA159" s="423"/>
      <c r="AB159" s="423"/>
      <c r="AC159" s="423"/>
      <c r="AD159" s="423"/>
      <c r="AE159" s="423"/>
      <c r="AF159" s="423"/>
    </row>
    <row r="160" spans="1:32" x14ac:dyDescent="0.2">
      <c r="A160" s="423"/>
      <c r="B160" s="423"/>
      <c r="C160" s="423"/>
      <c r="D160" s="423"/>
      <c r="E160" s="423"/>
      <c r="F160" s="423"/>
      <c r="G160" s="423"/>
      <c r="H160" s="423"/>
      <c r="I160" s="423"/>
      <c r="J160" s="423"/>
      <c r="K160" s="423"/>
      <c r="L160" s="423"/>
      <c r="M160" s="423"/>
      <c r="N160" s="423"/>
      <c r="O160" s="423"/>
      <c r="P160" s="423"/>
      <c r="Q160" s="423"/>
      <c r="R160" s="423"/>
      <c r="S160" s="423"/>
      <c r="T160" s="423"/>
      <c r="U160" s="423"/>
      <c r="V160" s="423"/>
      <c r="W160" s="423"/>
      <c r="X160" s="423"/>
      <c r="Y160" s="423"/>
      <c r="Z160" s="423"/>
      <c r="AA160" s="423"/>
      <c r="AB160" s="423"/>
      <c r="AC160" s="423"/>
      <c r="AD160" s="423"/>
      <c r="AE160" s="423"/>
      <c r="AF160" s="423"/>
    </row>
    <row r="161" spans="1:32" x14ac:dyDescent="0.2">
      <c r="A161" s="423"/>
      <c r="B161" s="423"/>
      <c r="C161" s="423"/>
      <c r="D161" s="423"/>
      <c r="E161" s="423"/>
      <c r="F161" s="423"/>
      <c r="G161" s="423"/>
      <c r="H161" s="423"/>
      <c r="I161" s="423"/>
      <c r="J161" s="423"/>
      <c r="K161" s="423"/>
      <c r="L161" s="423"/>
      <c r="M161" s="423"/>
      <c r="N161" s="423"/>
      <c r="O161" s="423"/>
      <c r="P161" s="423"/>
      <c r="Q161" s="423"/>
      <c r="R161" s="423"/>
      <c r="S161" s="423"/>
      <c r="T161" s="423"/>
      <c r="U161" s="423"/>
      <c r="V161" s="423"/>
      <c r="W161" s="423"/>
      <c r="X161" s="423"/>
      <c r="Y161" s="423"/>
      <c r="Z161" s="423"/>
      <c r="AA161" s="423"/>
      <c r="AB161" s="423"/>
      <c r="AC161" s="423"/>
      <c r="AD161" s="423"/>
      <c r="AE161" s="423"/>
      <c r="AF161" s="423"/>
    </row>
    <row r="162" spans="1:32" x14ac:dyDescent="0.2">
      <c r="A162" s="423"/>
      <c r="B162" s="423"/>
      <c r="C162" s="423"/>
      <c r="D162" s="423"/>
      <c r="E162" s="423"/>
      <c r="F162" s="423"/>
      <c r="G162" s="423"/>
      <c r="H162" s="423"/>
      <c r="I162" s="423"/>
      <c r="J162" s="423"/>
      <c r="K162" s="423"/>
      <c r="L162" s="423"/>
      <c r="M162" s="423"/>
      <c r="N162" s="423"/>
      <c r="O162" s="423"/>
      <c r="P162" s="423"/>
      <c r="Q162" s="423"/>
      <c r="R162" s="423"/>
      <c r="S162" s="423"/>
      <c r="T162" s="423"/>
      <c r="U162" s="423"/>
      <c r="V162" s="423"/>
      <c r="W162" s="423"/>
      <c r="X162" s="423"/>
      <c r="Y162" s="423"/>
      <c r="Z162" s="423"/>
      <c r="AA162" s="423"/>
      <c r="AB162" s="423"/>
      <c r="AC162" s="423"/>
      <c r="AD162" s="423"/>
      <c r="AE162" s="423"/>
      <c r="AF162" s="423"/>
    </row>
    <row r="163" spans="1:32" x14ac:dyDescent="0.2">
      <c r="A163" s="423"/>
      <c r="B163" s="423"/>
      <c r="C163" s="423"/>
      <c r="D163" s="423"/>
      <c r="E163" s="423"/>
      <c r="F163" s="423"/>
      <c r="G163" s="423"/>
      <c r="H163" s="423"/>
      <c r="I163" s="423"/>
      <c r="J163" s="423"/>
      <c r="K163" s="423"/>
      <c r="L163" s="423"/>
      <c r="M163" s="423"/>
      <c r="N163" s="423"/>
      <c r="O163" s="423"/>
      <c r="P163" s="423"/>
      <c r="Q163" s="423"/>
      <c r="R163" s="423"/>
      <c r="S163" s="423"/>
      <c r="T163" s="423"/>
      <c r="U163" s="423"/>
      <c r="V163" s="423"/>
      <c r="W163" s="423"/>
      <c r="X163" s="423"/>
      <c r="Y163" s="423"/>
      <c r="Z163" s="423"/>
      <c r="AA163" s="423"/>
      <c r="AB163" s="423"/>
      <c r="AC163" s="423"/>
      <c r="AD163" s="423"/>
      <c r="AE163" s="423"/>
      <c r="AF163" s="423"/>
    </row>
    <row r="164" spans="1:32" x14ac:dyDescent="0.2">
      <c r="A164" s="423"/>
      <c r="B164" s="423"/>
      <c r="C164" s="423"/>
      <c r="D164" s="423"/>
      <c r="E164" s="423"/>
      <c r="F164" s="423"/>
      <c r="G164" s="423"/>
      <c r="H164" s="423"/>
      <c r="I164" s="423"/>
      <c r="J164" s="423"/>
      <c r="K164" s="423"/>
      <c r="L164" s="423"/>
      <c r="M164" s="423"/>
      <c r="N164" s="423"/>
      <c r="O164" s="423"/>
      <c r="P164" s="423"/>
      <c r="Q164" s="423"/>
      <c r="R164" s="423"/>
      <c r="S164" s="423"/>
      <c r="T164" s="423"/>
      <c r="U164" s="423"/>
      <c r="V164" s="423"/>
      <c r="W164" s="423"/>
      <c r="X164" s="423"/>
      <c r="Y164" s="423"/>
      <c r="Z164" s="423"/>
      <c r="AA164" s="423"/>
      <c r="AB164" s="423"/>
      <c r="AC164" s="423"/>
      <c r="AD164" s="423"/>
      <c r="AE164" s="423"/>
      <c r="AF164" s="423"/>
    </row>
    <row r="165" spans="1:32" x14ac:dyDescent="0.2">
      <c r="A165" s="423"/>
      <c r="B165" s="423"/>
      <c r="C165" s="423"/>
      <c r="D165" s="423"/>
      <c r="E165" s="423"/>
      <c r="F165" s="423"/>
      <c r="G165" s="423"/>
      <c r="H165" s="423"/>
      <c r="I165" s="423"/>
      <c r="J165" s="423"/>
      <c r="K165" s="423"/>
      <c r="L165" s="423"/>
      <c r="M165" s="423"/>
      <c r="N165" s="423"/>
      <c r="O165" s="423"/>
      <c r="P165" s="423"/>
      <c r="Q165" s="423"/>
      <c r="R165" s="423"/>
      <c r="S165" s="423"/>
      <c r="T165" s="423"/>
      <c r="U165" s="423"/>
      <c r="V165" s="423"/>
      <c r="W165" s="423"/>
      <c r="X165" s="423"/>
      <c r="Y165" s="423"/>
      <c r="Z165" s="423"/>
      <c r="AA165" s="423"/>
      <c r="AB165" s="423"/>
      <c r="AC165" s="423"/>
      <c r="AD165" s="423"/>
      <c r="AE165" s="423"/>
      <c r="AF165" s="423"/>
    </row>
    <row r="166" spans="1:32" x14ac:dyDescent="0.2">
      <c r="A166" s="423"/>
      <c r="B166" s="423"/>
      <c r="C166" s="423"/>
      <c r="D166" s="423"/>
      <c r="E166" s="423"/>
      <c r="F166" s="423"/>
      <c r="G166" s="423"/>
      <c r="H166" s="423"/>
      <c r="I166" s="423"/>
      <c r="J166" s="423"/>
      <c r="K166" s="423"/>
      <c r="L166" s="423"/>
      <c r="M166" s="423"/>
      <c r="N166" s="423"/>
      <c r="O166" s="423"/>
      <c r="P166" s="423"/>
      <c r="Q166" s="423"/>
      <c r="R166" s="423"/>
      <c r="S166" s="423"/>
      <c r="T166" s="423"/>
      <c r="U166" s="423"/>
      <c r="V166" s="423"/>
      <c r="W166" s="423"/>
      <c r="X166" s="423"/>
      <c r="Y166" s="423"/>
      <c r="Z166" s="423"/>
      <c r="AA166" s="423"/>
      <c r="AB166" s="423"/>
      <c r="AC166" s="423"/>
      <c r="AD166" s="423"/>
      <c r="AE166" s="423"/>
      <c r="AF166" s="423"/>
    </row>
    <row r="167" spans="1:32" x14ac:dyDescent="0.2">
      <c r="A167" s="423"/>
      <c r="B167" s="423"/>
      <c r="C167" s="423"/>
      <c r="D167" s="423"/>
      <c r="E167" s="423"/>
      <c r="F167" s="423"/>
      <c r="G167" s="423"/>
      <c r="H167" s="423"/>
      <c r="I167" s="423"/>
      <c r="J167" s="423"/>
      <c r="K167" s="423"/>
      <c r="L167" s="423"/>
      <c r="M167" s="423"/>
      <c r="N167" s="423"/>
      <c r="O167" s="423"/>
      <c r="P167" s="423"/>
      <c r="Q167" s="423"/>
      <c r="R167" s="423"/>
      <c r="S167" s="423"/>
      <c r="T167" s="423"/>
      <c r="U167" s="423"/>
      <c r="V167" s="423"/>
      <c r="W167" s="423"/>
      <c r="X167" s="423"/>
      <c r="Y167" s="423"/>
      <c r="Z167" s="423"/>
      <c r="AA167" s="423"/>
      <c r="AB167" s="423"/>
      <c r="AC167" s="423"/>
      <c r="AD167" s="423"/>
      <c r="AE167" s="423"/>
      <c r="AF167" s="423"/>
    </row>
    <row r="168" spans="1:32" x14ac:dyDescent="0.2">
      <c r="A168" s="423"/>
      <c r="B168" s="423"/>
      <c r="C168" s="423"/>
      <c r="D168" s="423"/>
      <c r="E168" s="423"/>
      <c r="F168" s="423"/>
      <c r="G168" s="423"/>
      <c r="H168" s="423"/>
      <c r="I168" s="423"/>
      <c r="J168" s="423"/>
      <c r="K168" s="423"/>
      <c r="L168" s="423"/>
      <c r="M168" s="423"/>
      <c r="N168" s="423"/>
      <c r="O168" s="423"/>
      <c r="P168" s="423"/>
      <c r="Q168" s="423"/>
      <c r="R168" s="423"/>
      <c r="S168" s="423"/>
      <c r="T168" s="423"/>
      <c r="U168" s="423"/>
      <c r="V168" s="423"/>
      <c r="W168" s="423"/>
      <c r="X168" s="423"/>
      <c r="Y168" s="423"/>
      <c r="Z168" s="423"/>
      <c r="AA168" s="423"/>
      <c r="AB168" s="423"/>
      <c r="AC168" s="423"/>
      <c r="AD168" s="423"/>
      <c r="AE168" s="423"/>
      <c r="AF168" s="423"/>
    </row>
    <row r="169" spans="1:32" x14ac:dyDescent="0.2">
      <c r="A169" s="423"/>
      <c r="B169" s="423"/>
      <c r="C169" s="423"/>
      <c r="D169" s="423"/>
      <c r="E169" s="423"/>
      <c r="F169" s="423"/>
      <c r="G169" s="423"/>
      <c r="H169" s="423"/>
      <c r="I169" s="423"/>
      <c r="J169" s="423"/>
      <c r="K169" s="423"/>
      <c r="L169" s="423"/>
      <c r="M169" s="423"/>
      <c r="N169" s="423"/>
      <c r="O169" s="423"/>
      <c r="P169" s="423"/>
      <c r="Q169" s="423"/>
      <c r="R169" s="423"/>
      <c r="S169" s="423"/>
      <c r="T169" s="423"/>
      <c r="U169" s="423"/>
      <c r="V169" s="423"/>
      <c r="W169" s="423"/>
      <c r="X169" s="423"/>
      <c r="Y169" s="423"/>
      <c r="Z169" s="423"/>
      <c r="AA169" s="423"/>
      <c r="AB169" s="423"/>
      <c r="AC169" s="423"/>
      <c r="AD169" s="423"/>
      <c r="AE169" s="423"/>
      <c r="AF169" s="423"/>
    </row>
    <row r="170" spans="1:32" x14ac:dyDescent="0.2">
      <c r="A170" s="423"/>
      <c r="B170" s="423"/>
      <c r="C170" s="423"/>
      <c r="D170" s="423"/>
      <c r="E170" s="423"/>
      <c r="F170" s="423"/>
      <c r="G170" s="423"/>
      <c r="H170" s="423"/>
      <c r="I170" s="423"/>
      <c r="J170" s="423"/>
      <c r="K170" s="423"/>
      <c r="L170" s="423"/>
      <c r="M170" s="423"/>
      <c r="N170" s="423"/>
      <c r="O170" s="423"/>
      <c r="P170" s="423"/>
      <c r="Q170" s="423"/>
      <c r="R170" s="423"/>
      <c r="S170" s="423"/>
      <c r="T170" s="423"/>
      <c r="U170" s="423"/>
      <c r="V170" s="423"/>
      <c r="W170" s="423"/>
      <c r="X170" s="423"/>
      <c r="Y170" s="423"/>
      <c r="Z170" s="423"/>
      <c r="AA170" s="423"/>
      <c r="AB170" s="423"/>
      <c r="AC170" s="423"/>
      <c r="AD170" s="423"/>
      <c r="AE170" s="423"/>
      <c r="AF170" s="423"/>
    </row>
    <row r="171" spans="1:32" x14ac:dyDescent="0.2">
      <c r="A171" s="423"/>
      <c r="B171" s="423"/>
      <c r="C171" s="423"/>
      <c r="D171" s="423"/>
      <c r="E171" s="423"/>
      <c r="F171" s="423"/>
      <c r="G171" s="423"/>
      <c r="H171" s="423"/>
      <c r="I171" s="423"/>
      <c r="J171" s="423"/>
      <c r="K171" s="423"/>
      <c r="L171" s="423"/>
      <c r="M171" s="423"/>
      <c r="N171" s="423"/>
      <c r="O171" s="423"/>
      <c r="P171" s="423"/>
      <c r="Q171" s="423"/>
      <c r="R171" s="423"/>
      <c r="S171" s="423"/>
      <c r="T171" s="423"/>
      <c r="U171" s="423"/>
      <c r="V171" s="423"/>
      <c r="W171" s="423"/>
      <c r="X171" s="423"/>
      <c r="Y171" s="423"/>
      <c r="Z171" s="423"/>
      <c r="AA171" s="423"/>
      <c r="AB171" s="423"/>
      <c r="AC171" s="423"/>
      <c r="AD171" s="423"/>
      <c r="AE171" s="423"/>
      <c r="AF171" s="423"/>
    </row>
    <row r="172" spans="1:32" x14ac:dyDescent="0.2">
      <c r="A172" s="423"/>
      <c r="B172" s="423"/>
      <c r="C172" s="423"/>
      <c r="D172" s="423"/>
      <c r="E172" s="423"/>
      <c r="F172" s="423"/>
      <c r="G172" s="423"/>
      <c r="H172" s="423"/>
      <c r="I172" s="423"/>
      <c r="J172" s="423"/>
      <c r="K172" s="423"/>
      <c r="L172" s="423"/>
      <c r="M172" s="423"/>
      <c r="N172" s="423"/>
      <c r="O172" s="423"/>
      <c r="P172" s="423"/>
      <c r="Q172" s="423"/>
      <c r="R172" s="423"/>
      <c r="S172" s="423"/>
      <c r="T172" s="423"/>
      <c r="U172" s="423"/>
      <c r="V172" s="423"/>
      <c r="W172" s="423"/>
      <c r="X172" s="423"/>
      <c r="Y172" s="423"/>
      <c r="Z172" s="423"/>
      <c r="AA172" s="423"/>
      <c r="AB172" s="423"/>
      <c r="AC172" s="423"/>
      <c r="AD172" s="423"/>
      <c r="AE172" s="423"/>
      <c r="AF172" s="423"/>
    </row>
    <row r="173" spans="1:32" x14ac:dyDescent="0.2">
      <c r="A173" s="423"/>
      <c r="B173" s="423"/>
      <c r="C173" s="423"/>
      <c r="D173" s="423"/>
      <c r="E173" s="423"/>
      <c r="F173" s="423"/>
      <c r="G173" s="423"/>
      <c r="H173" s="423"/>
      <c r="I173" s="423"/>
      <c r="J173" s="423"/>
      <c r="K173" s="423"/>
      <c r="L173" s="423"/>
      <c r="M173" s="423"/>
      <c r="N173" s="423"/>
      <c r="O173" s="423"/>
      <c r="P173" s="423"/>
      <c r="Q173" s="423"/>
      <c r="R173" s="423"/>
      <c r="S173" s="423"/>
      <c r="T173" s="423"/>
      <c r="U173" s="423"/>
      <c r="V173" s="423"/>
      <c r="W173" s="423"/>
      <c r="X173" s="423"/>
      <c r="Y173" s="423"/>
      <c r="Z173" s="423"/>
      <c r="AA173" s="423"/>
      <c r="AB173" s="423"/>
      <c r="AC173" s="423"/>
      <c r="AD173" s="423"/>
      <c r="AE173" s="423"/>
      <c r="AF173" s="423"/>
    </row>
    <row r="174" spans="1:32" x14ac:dyDescent="0.2">
      <c r="A174" s="423"/>
      <c r="B174" s="423"/>
      <c r="C174" s="423"/>
      <c r="D174" s="423"/>
      <c r="E174" s="423"/>
      <c r="F174" s="423"/>
      <c r="G174" s="423"/>
      <c r="H174" s="423"/>
      <c r="I174" s="423"/>
      <c r="J174" s="423"/>
      <c r="K174" s="423"/>
      <c r="L174" s="423"/>
      <c r="M174" s="423"/>
      <c r="N174" s="423"/>
      <c r="O174" s="423"/>
      <c r="P174" s="423"/>
      <c r="Q174" s="423"/>
      <c r="R174" s="423"/>
      <c r="S174" s="423"/>
      <c r="T174" s="423"/>
      <c r="U174" s="423"/>
      <c r="V174" s="423"/>
      <c r="W174" s="423"/>
      <c r="X174" s="423"/>
      <c r="Y174" s="423"/>
      <c r="Z174" s="423"/>
      <c r="AA174" s="423"/>
      <c r="AB174" s="423"/>
      <c r="AC174" s="423"/>
      <c r="AD174" s="423"/>
      <c r="AE174" s="423"/>
      <c r="AF174" s="423"/>
    </row>
    <row r="175" spans="1:32" x14ac:dyDescent="0.2">
      <c r="A175" s="423"/>
      <c r="B175" s="423"/>
      <c r="C175" s="423"/>
      <c r="D175" s="423"/>
      <c r="E175" s="423"/>
      <c r="F175" s="423"/>
      <c r="G175" s="423"/>
      <c r="H175" s="423"/>
      <c r="I175" s="423"/>
      <c r="J175" s="423"/>
      <c r="K175" s="423"/>
      <c r="L175" s="423"/>
      <c r="M175" s="423"/>
      <c r="N175" s="423"/>
      <c r="O175" s="423"/>
      <c r="P175" s="423"/>
      <c r="Q175" s="423"/>
      <c r="R175" s="423"/>
      <c r="S175" s="423"/>
      <c r="T175" s="423"/>
      <c r="U175" s="423"/>
      <c r="V175" s="423"/>
      <c r="W175" s="423"/>
      <c r="X175" s="423"/>
      <c r="Y175" s="423"/>
      <c r="Z175" s="423"/>
      <c r="AA175" s="423"/>
      <c r="AB175" s="423"/>
      <c r="AC175" s="423"/>
      <c r="AD175" s="423"/>
      <c r="AE175" s="423"/>
      <c r="AF175" s="423"/>
    </row>
    <row r="176" spans="1:32" x14ac:dyDescent="0.2">
      <c r="A176" s="423"/>
      <c r="B176" s="423"/>
      <c r="C176" s="423"/>
      <c r="D176" s="423"/>
      <c r="E176" s="423"/>
      <c r="F176" s="423"/>
      <c r="G176" s="423"/>
      <c r="H176" s="423"/>
      <c r="I176" s="423"/>
      <c r="J176" s="423"/>
      <c r="K176" s="423"/>
      <c r="L176" s="423"/>
      <c r="M176" s="423"/>
      <c r="N176" s="423"/>
      <c r="O176" s="423"/>
      <c r="P176" s="423"/>
      <c r="Q176" s="423"/>
      <c r="R176" s="423"/>
      <c r="S176" s="423"/>
      <c r="T176" s="423"/>
      <c r="U176" s="423"/>
      <c r="V176" s="423"/>
      <c r="W176" s="423"/>
      <c r="X176" s="423"/>
      <c r="Y176" s="423"/>
      <c r="Z176" s="423"/>
      <c r="AA176" s="423"/>
      <c r="AB176" s="423"/>
      <c r="AC176" s="423"/>
      <c r="AD176" s="423"/>
      <c r="AE176" s="423"/>
      <c r="AF176" s="423"/>
    </row>
    <row r="177" spans="1:32" x14ac:dyDescent="0.2">
      <c r="A177" s="423"/>
      <c r="B177" s="423"/>
      <c r="C177" s="423"/>
      <c r="D177" s="423"/>
      <c r="E177" s="423"/>
      <c r="F177" s="423"/>
      <c r="G177" s="423"/>
      <c r="H177" s="423"/>
      <c r="I177" s="423"/>
      <c r="J177" s="423"/>
      <c r="K177" s="423"/>
      <c r="L177" s="423"/>
      <c r="M177" s="423"/>
      <c r="N177" s="423"/>
      <c r="O177" s="423"/>
      <c r="P177" s="423"/>
      <c r="Q177" s="423"/>
      <c r="R177" s="423"/>
      <c r="S177" s="423"/>
      <c r="T177" s="423"/>
      <c r="U177" s="423"/>
      <c r="V177" s="423"/>
      <c r="W177" s="423"/>
      <c r="X177" s="423"/>
      <c r="Y177" s="423"/>
      <c r="Z177" s="423"/>
      <c r="AA177" s="423"/>
      <c r="AB177" s="423"/>
      <c r="AC177" s="423"/>
      <c r="AD177" s="423"/>
      <c r="AE177" s="423"/>
      <c r="AF177" s="423"/>
    </row>
    <row r="178" spans="1:32" x14ac:dyDescent="0.2">
      <c r="A178" s="423"/>
      <c r="B178" s="423"/>
      <c r="C178" s="423"/>
      <c r="D178" s="423"/>
      <c r="E178" s="423"/>
      <c r="F178" s="423"/>
      <c r="G178" s="423"/>
      <c r="H178" s="423"/>
      <c r="I178" s="423"/>
      <c r="J178" s="423"/>
      <c r="K178" s="423"/>
      <c r="L178" s="423"/>
      <c r="M178" s="423"/>
      <c r="N178" s="423"/>
      <c r="O178" s="423"/>
      <c r="P178" s="423"/>
      <c r="Q178" s="423"/>
      <c r="R178" s="423"/>
      <c r="S178" s="423"/>
      <c r="T178" s="423"/>
      <c r="U178" s="423"/>
      <c r="V178" s="423"/>
      <c r="W178" s="423"/>
      <c r="X178" s="423"/>
      <c r="Y178" s="423"/>
      <c r="Z178" s="423"/>
      <c r="AA178" s="423"/>
      <c r="AB178" s="423"/>
      <c r="AC178" s="423"/>
      <c r="AD178" s="423"/>
      <c r="AE178" s="423"/>
      <c r="AF178" s="423"/>
    </row>
    <row r="179" spans="1:32" x14ac:dyDescent="0.2">
      <c r="A179" s="423"/>
      <c r="B179" s="423"/>
      <c r="C179" s="423"/>
      <c r="D179" s="423"/>
      <c r="E179" s="423"/>
      <c r="F179" s="423"/>
      <c r="G179" s="423"/>
      <c r="H179" s="423"/>
      <c r="I179" s="423"/>
      <c r="J179" s="423"/>
      <c r="K179" s="423"/>
      <c r="L179" s="423"/>
      <c r="M179" s="423"/>
      <c r="N179" s="423"/>
      <c r="O179" s="423"/>
      <c r="P179" s="423"/>
      <c r="Q179" s="423"/>
      <c r="R179" s="423"/>
      <c r="S179" s="423"/>
      <c r="T179" s="423"/>
      <c r="U179" s="423"/>
      <c r="V179" s="423"/>
      <c r="W179" s="423"/>
      <c r="X179" s="423"/>
      <c r="Y179" s="423"/>
      <c r="Z179" s="423"/>
      <c r="AA179" s="423"/>
      <c r="AB179" s="423"/>
      <c r="AC179" s="423"/>
      <c r="AD179" s="423"/>
      <c r="AE179" s="423"/>
      <c r="AF179" s="423"/>
    </row>
    <row r="180" spans="1:32" x14ac:dyDescent="0.2">
      <c r="A180" s="423"/>
      <c r="B180" s="423"/>
      <c r="C180" s="423"/>
      <c r="D180" s="423"/>
      <c r="E180" s="423"/>
      <c r="F180" s="423"/>
      <c r="G180" s="423"/>
      <c r="H180" s="423"/>
      <c r="I180" s="423"/>
      <c r="J180" s="423"/>
      <c r="K180" s="423"/>
      <c r="L180" s="423"/>
      <c r="M180" s="423"/>
      <c r="N180" s="423"/>
      <c r="O180" s="423"/>
      <c r="P180" s="423"/>
      <c r="Q180" s="423"/>
      <c r="R180" s="423"/>
      <c r="S180" s="423"/>
      <c r="T180" s="423"/>
      <c r="U180" s="423"/>
      <c r="V180" s="423"/>
      <c r="W180" s="423"/>
      <c r="X180" s="423"/>
      <c r="Y180" s="423"/>
      <c r="Z180" s="423"/>
      <c r="AA180" s="423"/>
      <c r="AB180" s="423"/>
      <c r="AC180" s="423"/>
      <c r="AD180" s="423"/>
      <c r="AE180" s="423"/>
      <c r="AF180" s="423"/>
    </row>
    <row r="181" spans="1:32" x14ac:dyDescent="0.2">
      <c r="A181" s="423"/>
      <c r="B181" s="423"/>
      <c r="C181" s="423"/>
      <c r="D181" s="423"/>
      <c r="E181" s="423"/>
      <c r="F181" s="423"/>
      <c r="G181" s="423"/>
      <c r="H181" s="423"/>
      <c r="I181" s="423"/>
      <c r="J181" s="423"/>
      <c r="K181" s="423"/>
      <c r="L181" s="423"/>
      <c r="M181" s="423"/>
      <c r="N181" s="423"/>
      <c r="O181" s="423"/>
      <c r="P181" s="423"/>
      <c r="Q181" s="423"/>
      <c r="R181" s="423"/>
      <c r="S181" s="423"/>
      <c r="T181" s="423"/>
      <c r="U181" s="423"/>
      <c r="V181" s="423"/>
      <c r="W181" s="423"/>
      <c r="X181" s="423"/>
      <c r="Y181" s="423"/>
      <c r="Z181" s="423"/>
      <c r="AA181" s="423"/>
      <c r="AB181" s="423"/>
      <c r="AC181" s="423"/>
      <c r="AD181" s="423"/>
      <c r="AE181" s="423"/>
      <c r="AF181" s="423"/>
    </row>
    <row r="182" spans="1:32" x14ac:dyDescent="0.2">
      <c r="A182" s="423"/>
      <c r="B182" s="423"/>
      <c r="C182" s="423"/>
      <c r="D182" s="423"/>
      <c r="E182" s="423"/>
      <c r="F182" s="423"/>
      <c r="G182" s="423"/>
      <c r="H182" s="423"/>
      <c r="I182" s="423"/>
      <c r="J182" s="423"/>
      <c r="K182" s="423"/>
      <c r="L182" s="423"/>
      <c r="M182" s="423"/>
      <c r="N182" s="423"/>
      <c r="O182" s="423"/>
      <c r="P182" s="423"/>
      <c r="Q182" s="423"/>
      <c r="R182" s="423"/>
      <c r="S182" s="423"/>
      <c r="T182" s="423"/>
      <c r="U182" s="423"/>
      <c r="V182" s="423"/>
      <c r="W182" s="423"/>
      <c r="X182" s="423"/>
      <c r="Y182" s="423"/>
      <c r="Z182" s="423"/>
      <c r="AA182" s="423"/>
      <c r="AB182" s="423"/>
      <c r="AC182" s="423"/>
      <c r="AD182" s="423"/>
      <c r="AE182" s="423"/>
      <c r="AF182" s="423"/>
    </row>
    <row r="183" spans="1:32" x14ac:dyDescent="0.2">
      <c r="A183" s="423"/>
      <c r="B183" s="423"/>
      <c r="C183" s="423"/>
      <c r="D183" s="423"/>
      <c r="E183" s="423"/>
      <c r="F183" s="423"/>
      <c r="G183" s="423"/>
      <c r="H183" s="423"/>
      <c r="I183" s="423"/>
      <c r="J183" s="423"/>
      <c r="K183" s="423"/>
      <c r="L183" s="423"/>
      <c r="M183" s="423"/>
      <c r="N183" s="423"/>
      <c r="O183" s="423"/>
      <c r="P183" s="423"/>
      <c r="Q183" s="423"/>
      <c r="R183" s="423"/>
      <c r="S183" s="423"/>
      <c r="T183" s="423"/>
      <c r="U183" s="423"/>
      <c r="V183" s="423"/>
      <c r="W183" s="423"/>
      <c r="X183" s="423"/>
      <c r="Y183" s="423"/>
      <c r="Z183" s="423"/>
      <c r="AA183" s="423"/>
      <c r="AB183" s="423"/>
      <c r="AC183" s="423"/>
      <c r="AD183" s="423"/>
      <c r="AE183" s="423"/>
      <c r="AF183" s="423"/>
    </row>
    <row r="184" spans="1:32" x14ac:dyDescent="0.2">
      <c r="A184" s="423"/>
      <c r="B184" s="423"/>
      <c r="C184" s="423"/>
      <c r="D184" s="423"/>
      <c r="E184" s="423"/>
      <c r="F184" s="423"/>
      <c r="G184" s="423"/>
      <c r="H184" s="423"/>
      <c r="I184" s="423"/>
      <c r="J184" s="423"/>
      <c r="K184" s="423"/>
      <c r="L184" s="423"/>
      <c r="M184" s="423"/>
      <c r="N184" s="423"/>
      <c r="O184" s="423"/>
      <c r="P184" s="423"/>
      <c r="Q184" s="423"/>
      <c r="R184" s="423"/>
      <c r="S184" s="423"/>
      <c r="T184" s="423"/>
      <c r="U184" s="423"/>
      <c r="V184" s="423"/>
      <c r="W184" s="423"/>
      <c r="X184" s="423"/>
      <c r="Y184" s="423"/>
      <c r="Z184" s="423"/>
      <c r="AA184" s="423"/>
      <c r="AB184" s="423"/>
      <c r="AC184" s="423"/>
      <c r="AD184" s="423"/>
      <c r="AE184" s="423"/>
      <c r="AF184" s="423"/>
    </row>
    <row r="185" spans="1:32" x14ac:dyDescent="0.2">
      <c r="A185" s="423"/>
      <c r="B185" s="423"/>
      <c r="C185" s="423"/>
      <c r="D185" s="423"/>
      <c r="E185" s="423"/>
      <c r="F185" s="423"/>
      <c r="G185" s="423"/>
      <c r="H185" s="423"/>
      <c r="I185" s="423"/>
      <c r="J185" s="423"/>
      <c r="K185" s="423"/>
      <c r="L185" s="423"/>
      <c r="M185" s="423"/>
      <c r="N185" s="423"/>
      <c r="O185" s="423"/>
      <c r="P185" s="423"/>
      <c r="Q185" s="423"/>
      <c r="R185" s="423"/>
      <c r="S185" s="423"/>
      <c r="T185" s="423"/>
      <c r="U185" s="423"/>
      <c r="V185" s="423"/>
      <c r="W185" s="423"/>
      <c r="X185" s="423"/>
      <c r="Y185" s="423"/>
      <c r="Z185" s="423"/>
      <c r="AA185" s="423"/>
      <c r="AB185" s="423"/>
      <c r="AC185" s="423"/>
      <c r="AD185" s="423"/>
      <c r="AE185" s="423"/>
      <c r="AF185" s="423"/>
    </row>
    <row r="186" spans="1:32" x14ac:dyDescent="0.2">
      <c r="A186" s="423"/>
      <c r="B186" s="423"/>
      <c r="C186" s="423"/>
      <c r="D186" s="423"/>
      <c r="E186" s="423"/>
      <c r="F186" s="423"/>
      <c r="G186" s="423"/>
      <c r="H186" s="423"/>
      <c r="I186" s="423"/>
      <c r="J186" s="423"/>
      <c r="K186" s="423"/>
      <c r="L186" s="423"/>
      <c r="M186" s="423"/>
      <c r="N186" s="423"/>
      <c r="O186" s="423"/>
      <c r="P186" s="423"/>
      <c r="Q186" s="423"/>
      <c r="R186" s="423"/>
      <c r="S186" s="423"/>
      <c r="T186" s="423"/>
      <c r="U186" s="423"/>
      <c r="V186" s="423"/>
      <c r="W186" s="423"/>
      <c r="X186" s="423"/>
      <c r="Y186" s="423"/>
      <c r="Z186" s="423"/>
      <c r="AA186" s="423"/>
      <c r="AB186" s="423"/>
      <c r="AC186" s="423"/>
      <c r="AD186" s="423"/>
      <c r="AE186" s="423"/>
      <c r="AF186" s="423"/>
    </row>
    <row r="187" spans="1:32" x14ac:dyDescent="0.2">
      <c r="A187" s="423"/>
      <c r="B187" s="423"/>
      <c r="C187" s="423"/>
      <c r="D187" s="423"/>
      <c r="E187" s="423"/>
      <c r="F187" s="423"/>
      <c r="G187" s="423"/>
      <c r="H187" s="423"/>
      <c r="I187" s="423"/>
      <c r="J187" s="423"/>
      <c r="K187" s="423"/>
      <c r="L187" s="423"/>
      <c r="M187" s="423"/>
      <c r="N187" s="423"/>
      <c r="O187" s="423"/>
      <c r="P187" s="423"/>
      <c r="Q187" s="423"/>
      <c r="R187" s="423"/>
      <c r="S187" s="423"/>
      <c r="T187" s="423"/>
      <c r="U187" s="423"/>
      <c r="V187" s="423"/>
      <c r="W187" s="423"/>
      <c r="X187" s="423"/>
      <c r="Y187" s="423"/>
      <c r="Z187" s="423"/>
      <c r="AA187" s="423"/>
      <c r="AB187" s="423"/>
      <c r="AC187" s="423"/>
      <c r="AD187" s="423"/>
      <c r="AE187" s="423"/>
      <c r="AF187" s="423"/>
    </row>
    <row r="188" spans="1:32" x14ac:dyDescent="0.2">
      <c r="A188" s="423"/>
      <c r="B188" s="423"/>
      <c r="C188" s="423"/>
      <c r="D188" s="423"/>
      <c r="E188" s="423"/>
      <c r="F188" s="423"/>
      <c r="G188" s="423"/>
      <c r="H188" s="423"/>
      <c r="I188" s="423"/>
      <c r="J188" s="423"/>
      <c r="K188" s="423"/>
      <c r="L188" s="423"/>
      <c r="M188" s="423"/>
      <c r="N188" s="423"/>
      <c r="O188" s="423"/>
      <c r="P188" s="423"/>
      <c r="Q188" s="423"/>
      <c r="R188" s="423"/>
      <c r="S188" s="423"/>
      <c r="T188" s="423"/>
      <c r="U188" s="423"/>
      <c r="V188" s="423"/>
      <c r="W188" s="423"/>
      <c r="X188" s="423"/>
      <c r="Y188" s="423"/>
      <c r="Z188" s="423"/>
      <c r="AA188" s="423"/>
      <c r="AB188" s="423"/>
      <c r="AC188" s="423"/>
      <c r="AD188" s="423"/>
      <c r="AE188" s="423"/>
      <c r="AF188" s="423"/>
    </row>
    <row r="189" spans="1:32" x14ac:dyDescent="0.2">
      <c r="A189" s="423"/>
      <c r="B189" s="423"/>
      <c r="C189" s="423"/>
      <c r="D189" s="423"/>
      <c r="E189" s="423"/>
      <c r="F189" s="423"/>
      <c r="G189" s="423"/>
      <c r="H189" s="423"/>
      <c r="I189" s="423"/>
      <c r="J189" s="423"/>
      <c r="K189" s="423"/>
      <c r="L189" s="423"/>
      <c r="M189" s="423"/>
      <c r="N189" s="423"/>
      <c r="O189" s="423"/>
      <c r="P189" s="423"/>
      <c r="Q189" s="423"/>
      <c r="R189" s="423"/>
      <c r="S189" s="423"/>
      <c r="T189" s="423"/>
      <c r="U189" s="423"/>
      <c r="V189" s="423"/>
      <c r="W189" s="423"/>
      <c r="X189" s="423"/>
      <c r="Y189" s="423"/>
      <c r="Z189" s="423"/>
      <c r="AA189" s="423"/>
      <c r="AB189" s="423"/>
      <c r="AC189" s="423"/>
      <c r="AD189" s="423"/>
      <c r="AE189" s="423"/>
      <c r="AF189" s="423"/>
    </row>
    <row r="190" spans="1:32" x14ac:dyDescent="0.2">
      <c r="A190" s="423"/>
      <c r="B190" s="423"/>
      <c r="C190" s="423"/>
      <c r="D190" s="423"/>
      <c r="E190" s="423"/>
      <c r="F190" s="423"/>
      <c r="G190" s="423"/>
      <c r="H190" s="423"/>
      <c r="I190" s="423"/>
      <c r="J190" s="423"/>
      <c r="K190" s="423"/>
      <c r="L190" s="423"/>
      <c r="M190" s="423"/>
      <c r="N190" s="423"/>
      <c r="O190" s="423"/>
      <c r="P190" s="423"/>
      <c r="Q190" s="423"/>
      <c r="R190" s="423"/>
      <c r="S190" s="423"/>
      <c r="T190" s="423"/>
      <c r="U190" s="423"/>
      <c r="V190" s="423"/>
      <c r="W190" s="423"/>
      <c r="X190" s="423"/>
      <c r="Y190" s="423"/>
      <c r="Z190" s="423"/>
      <c r="AA190" s="423"/>
      <c r="AB190" s="423"/>
      <c r="AC190" s="423"/>
      <c r="AD190" s="423"/>
      <c r="AE190" s="423"/>
      <c r="AF190" s="423"/>
    </row>
    <row r="191" spans="1:32" x14ac:dyDescent="0.2">
      <c r="A191" s="423"/>
      <c r="B191" s="423"/>
      <c r="C191" s="423"/>
      <c r="D191" s="423"/>
      <c r="E191" s="423"/>
      <c r="F191" s="423"/>
      <c r="G191" s="423"/>
      <c r="H191" s="423"/>
      <c r="I191" s="423"/>
      <c r="J191" s="423"/>
      <c r="K191" s="423"/>
      <c r="L191" s="423"/>
      <c r="M191" s="423"/>
      <c r="N191" s="423"/>
      <c r="O191" s="423"/>
      <c r="P191" s="423"/>
      <c r="Q191" s="423"/>
      <c r="R191" s="423"/>
      <c r="S191" s="423"/>
      <c r="T191" s="423"/>
      <c r="U191" s="423"/>
      <c r="V191" s="423"/>
      <c r="W191" s="423"/>
      <c r="X191" s="423"/>
      <c r="Y191" s="423"/>
      <c r="Z191" s="423"/>
      <c r="AA191" s="423"/>
      <c r="AB191" s="423"/>
      <c r="AC191" s="423"/>
      <c r="AD191" s="423"/>
      <c r="AE191" s="423"/>
      <c r="AF191" s="423"/>
    </row>
    <row r="192" spans="1:32" x14ac:dyDescent="0.2">
      <c r="A192" s="423"/>
      <c r="B192" s="423"/>
      <c r="C192" s="423"/>
      <c r="D192" s="423"/>
      <c r="E192" s="423"/>
      <c r="F192" s="423"/>
      <c r="G192" s="423"/>
      <c r="H192" s="423"/>
      <c r="I192" s="423"/>
      <c r="J192" s="423"/>
      <c r="K192" s="423"/>
      <c r="L192" s="423"/>
      <c r="M192" s="423"/>
      <c r="N192" s="423"/>
      <c r="O192" s="423"/>
      <c r="P192" s="423"/>
      <c r="Q192" s="423"/>
      <c r="R192" s="423"/>
      <c r="S192" s="423"/>
      <c r="T192" s="423"/>
      <c r="U192" s="423"/>
      <c r="V192" s="423"/>
      <c r="W192" s="423"/>
      <c r="X192" s="423"/>
      <c r="Y192" s="423"/>
      <c r="Z192" s="423"/>
      <c r="AA192" s="423"/>
      <c r="AB192" s="423"/>
      <c r="AC192" s="423"/>
      <c r="AD192" s="423"/>
      <c r="AE192" s="423"/>
      <c r="AF192" s="423"/>
    </row>
    <row r="193" spans="1:32" x14ac:dyDescent="0.2">
      <c r="A193" s="423"/>
      <c r="B193" s="423"/>
      <c r="C193" s="423"/>
      <c r="D193" s="423"/>
      <c r="E193" s="423"/>
      <c r="F193" s="423"/>
      <c r="G193" s="423"/>
      <c r="H193" s="423"/>
      <c r="I193" s="423"/>
      <c r="J193" s="423"/>
      <c r="K193" s="423"/>
      <c r="L193" s="423"/>
      <c r="M193" s="423"/>
      <c r="N193" s="423"/>
      <c r="O193" s="423"/>
      <c r="P193" s="423"/>
      <c r="Q193" s="423"/>
      <c r="R193" s="423"/>
      <c r="S193" s="423"/>
      <c r="T193" s="423"/>
      <c r="U193" s="423"/>
      <c r="V193" s="423"/>
      <c r="W193" s="423"/>
      <c r="X193" s="423"/>
      <c r="Y193" s="423"/>
      <c r="Z193" s="423"/>
      <c r="AA193" s="423"/>
      <c r="AB193" s="423"/>
      <c r="AC193" s="423"/>
      <c r="AD193" s="423"/>
      <c r="AE193" s="423"/>
      <c r="AF193" s="423"/>
    </row>
    <row r="194" spans="1:32" x14ac:dyDescent="0.2">
      <c r="A194" s="423"/>
      <c r="B194" s="423"/>
      <c r="C194" s="423"/>
      <c r="D194" s="423"/>
      <c r="E194" s="423"/>
      <c r="F194" s="423"/>
      <c r="G194" s="423"/>
      <c r="H194" s="423"/>
      <c r="I194" s="423"/>
      <c r="J194" s="423"/>
      <c r="K194" s="423"/>
      <c r="L194" s="423"/>
      <c r="M194" s="423"/>
      <c r="N194" s="423"/>
      <c r="O194" s="423"/>
      <c r="P194" s="423"/>
      <c r="Q194" s="423"/>
      <c r="R194" s="423"/>
      <c r="S194" s="423"/>
      <c r="T194" s="423"/>
      <c r="U194" s="423"/>
      <c r="V194" s="423"/>
      <c r="W194" s="423"/>
      <c r="X194" s="423"/>
      <c r="Y194" s="423"/>
      <c r="Z194" s="423"/>
      <c r="AA194" s="423"/>
      <c r="AB194" s="423"/>
      <c r="AC194" s="423"/>
      <c r="AD194" s="423"/>
      <c r="AE194" s="423"/>
      <c r="AF194" s="423"/>
    </row>
    <row r="195" spans="1:32" x14ac:dyDescent="0.2">
      <c r="A195" s="423"/>
      <c r="B195" s="423"/>
      <c r="C195" s="423"/>
      <c r="D195" s="423"/>
      <c r="E195" s="423"/>
      <c r="F195" s="423"/>
      <c r="G195" s="423"/>
      <c r="H195" s="423"/>
      <c r="I195" s="423"/>
      <c r="J195" s="423"/>
      <c r="K195" s="423"/>
      <c r="L195" s="423"/>
      <c r="M195" s="423"/>
      <c r="N195" s="423"/>
      <c r="O195" s="423"/>
      <c r="P195" s="423"/>
      <c r="Q195" s="423"/>
      <c r="R195" s="423"/>
      <c r="S195" s="423"/>
      <c r="T195" s="423"/>
      <c r="U195" s="423"/>
      <c r="V195" s="423"/>
      <c r="W195" s="423"/>
      <c r="X195" s="423"/>
      <c r="Y195" s="423"/>
      <c r="Z195" s="423"/>
      <c r="AA195" s="423"/>
      <c r="AB195" s="423"/>
      <c r="AC195" s="423"/>
      <c r="AD195" s="423"/>
      <c r="AE195" s="423"/>
      <c r="AF195" s="423"/>
    </row>
    <row r="196" spans="1:32" x14ac:dyDescent="0.2">
      <c r="A196" s="423"/>
      <c r="B196" s="423"/>
      <c r="C196" s="423"/>
      <c r="D196" s="423"/>
      <c r="E196" s="423"/>
      <c r="F196" s="423"/>
      <c r="G196" s="423"/>
      <c r="H196" s="423"/>
      <c r="I196" s="423"/>
      <c r="J196" s="423"/>
      <c r="K196" s="423"/>
      <c r="L196" s="423"/>
      <c r="M196" s="423"/>
      <c r="N196" s="423"/>
      <c r="O196" s="423"/>
      <c r="P196" s="423"/>
      <c r="Q196" s="423"/>
      <c r="R196" s="423"/>
      <c r="S196" s="423"/>
      <c r="T196" s="423"/>
      <c r="U196" s="423"/>
      <c r="V196" s="423"/>
      <c r="W196" s="423"/>
      <c r="X196" s="423"/>
      <c r="Y196" s="423"/>
      <c r="Z196" s="423"/>
      <c r="AA196" s="423"/>
      <c r="AB196" s="423"/>
      <c r="AC196" s="423"/>
      <c r="AD196" s="423"/>
      <c r="AE196" s="423"/>
      <c r="AF196" s="423"/>
    </row>
    <row r="197" spans="1:32" x14ac:dyDescent="0.2">
      <c r="A197" s="423"/>
      <c r="B197" s="423"/>
      <c r="C197" s="423"/>
      <c r="D197" s="423"/>
      <c r="E197" s="423"/>
      <c r="F197" s="423"/>
      <c r="G197" s="423"/>
      <c r="H197" s="423"/>
      <c r="I197" s="423"/>
      <c r="J197" s="423"/>
      <c r="K197" s="423"/>
      <c r="L197" s="423"/>
      <c r="M197" s="423"/>
      <c r="N197" s="423"/>
      <c r="O197" s="423"/>
      <c r="P197" s="423"/>
      <c r="Q197" s="423"/>
      <c r="R197" s="423"/>
      <c r="S197" s="423"/>
      <c r="T197" s="423"/>
      <c r="U197" s="423"/>
      <c r="V197" s="423"/>
      <c r="W197" s="423"/>
      <c r="X197" s="423"/>
      <c r="Y197" s="423"/>
      <c r="Z197" s="423"/>
      <c r="AA197" s="423"/>
      <c r="AB197" s="423"/>
      <c r="AC197" s="423"/>
      <c r="AD197" s="423"/>
      <c r="AE197" s="423"/>
      <c r="AF197" s="423"/>
    </row>
  </sheetData>
  <mergeCells count="29">
    <mergeCell ref="A1:B1"/>
    <mergeCell ref="B11:B12"/>
    <mergeCell ref="A2:O2"/>
    <mergeCell ref="A3:O3"/>
    <mergeCell ref="D11:D12"/>
    <mergeCell ref="E11:E12"/>
    <mergeCell ref="O11:O12"/>
    <mergeCell ref="M11:M12"/>
    <mergeCell ref="N11:N12"/>
    <mergeCell ref="A11:A12"/>
    <mergeCell ref="I11:I12"/>
    <mergeCell ref="J11:J12"/>
    <mergeCell ref="K11:K12"/>
    <mergeCell ref="L11:L12"/>
    <mergeCell ref="F11:F12"/>
    <mergeCell ref="G11:G12"/>
    <mergeCell ref="B15:B16"/>
    <mergeCell ref="A15:A16"/>
    <mergeCell ref="O15:O16"/>
    <mergeCell ref="M15:M16"/>
    <mergeCell ref="C15:C16"/>
    <mergeCell ref="H15:H16"/>
    <mergeCell ref="I15:I16"/>
    <mergeCell ref="J15:J16"/>
    <mergeCell ref="L15:L16"/>
    <mergeCell ref="D15:D16"/>
    <mergeCell ref="E15:E16"/>
    <mergeCell ref="F15:F16"/>
    <mergeCell ref="G15:G16"/>
  </mergeCells>
  <phoneticPr fontId="0" type="noConversion"/>
  <printOptions horizontalCentered="1"/>
  <pageMargins left="0.75" right="0.5" top="1" bottom="1" header="0.5" footer="0.5"/>
  <pageSetup scale="79" orientation="landscape" blackAndWhite="1" r:id="rId1"/>
  <headerFooter alignWithMargins="0">
    <oddHeader>&amp;C&amp;"Arial,Bold"2013 BUDGET STATEMENT CAMDEN COUNTY WELFARE AGENCY
ALLOCATION FOR BUDGET STAFF DEVELOPMENT AND TRAINING&amp;R&amp;"Arial,Bold"PAGE 2C
Rev. 10/09</oddHeader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6" r:id="rId4" name="Button 4">
              <controlPr defaultSize="0" print="0" autoFill="0" autoPict="0" macro="[0]!GoTo_Sheet2D">
                <anchor moveWithCells="1" sizeWithCells="1">
                  <from>
                    <xdr:col>3</xdr:col>
                    <xdr:colOff>0</xdr:colOff>
                    <xdr:row>0</xdr:row>
                    <xdr:rowOff>0</xdr:rowOff>
                  </from>
                  <to>
                    <xdr:col>4</xdr:col>
                    <xdr:colOff>85725</xdr:colOff>
                    <xdr:row>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5" name="Button 5">
              <controlPr defaultSize="0" print="0" autoFill="0" autoPict="0" macro="[0]!Go_To_Previous_Sheet">
                <anchor moveWithCells="1" sizeWithCells="1">
                  <from>
                    <xdr:col>3</xdr:col>
                    <xdr:colOff>0</xdr:colOff>
                    <xdr:row>0</xdr:row>
                    <xdr:rowOff>209550</xdr:rowOff>
                  </from>
                  <to>
                    <xdr:col>4</xdr:col>
                    <xdr:colOff>85725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6" name="Button 20">
              <controlPr defaultSize="0" print="0" autoFill="0" autoPict="0">
                <anchor moveWithCells="1" sizeWithCells="1">
                  <from>
                    <xdr:col>0</xdr:col>
                    <xdr:colOff>9525</xdr:colOff>
                    <xdr:row>0</xdr:row>
                    <xdr:rowOff>19050</xdr:rowOff>
                  </from>
                  <to>
                    <xdr:col>1</xdr:col>
                    <xdr:colOff>419100</xdr:colOff>
                    <xdr:row>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7" name="Button 21">
              <controlPr defaultSize="0" print="0" autoFill="0" autoPict="0" macro="[0]!Print_Sheet2C">
                <anchor moveWithCells="1" sizeWithCells="1">
                  <from>
                    <xdr:col>0</xdr:col>
                    <xdr:colOff>0</xdr:colOff>
                    <xdr:row>0</xdr:row>
                    <xdr:rowOff>161925</xdr:rowOff>
                  </from>
                  <to>
                    <xdr:col>1</xdr:col>
                    <xdr:colOff>428625</xdr:colOff>
                    <xdr:row>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8" name="Button 22">
              <controlPr defaultSize="0" print="0" autoFill="0" autoPict="0" macro="[0]!Go_To_Previous_Sheet">
                <anchor moveWithCells="1" sizeWithCells="1">
                  <from>
                    <xdr:col>4</xdr:col>
                    <xdr:colOff>123825</xdr:colOff>
                    <xdr:row>0</xdr:row>
                    <xdr:rowOff>209550</xdr:rowOff>
                  </from>
                  <to>
                    <xdr:col>5</xdr:col>
                    <xdr:colOff>257175</xdr:colOff>
                    <xdr:row>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9" name="Button 23">
              <controlPr defaultSize="0" print="0" autoFill="0" autoPict="0" macro="[0]!Print_Sheet3">
                <anchor moveWithCells="1" sizeWithCells="1">
                  <from>
                    <xdr:col>0</xdr:col>
                    <xdr:colOff>0</xdr:colOff>
                    <xdr:row>0</xdr:row>
                    <xdr:rowOff>190500</xdr:rowOff>
                  </from>
                  <to>
                    <xdr:col>0</xdr:col>
                    <xdr:colOff>209550</xdr:colOff>
                    <xdr:row>1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7">
    <pageSetUpPr fitToPage="1"/>
  </sheetPr>
  <dimension ref="A1:F445"/>
  <sheetViews>
    <sheetView showGridLines="0" topLeftCell="A4" workbookViewId="0">
      <selection activeCell="A5" sqref="A5:E5"/>
    </sheetView>
  </sheetViews>
  <sheetFormatPr defaultColWidth="9.42578125" defaultRowHeight="12" x14ac:dyDescent="0.15"/>
  <cols>
    <col min="1" max="1" width="37.5703125" style="36" customWidth="1"/>
    <col min="2" max="5" width="13.5703125" style="36" customWidth="1"/>
    <col min="6" max="16384" width="9.42578125" style="36"/>
  </cols>
  <sheetData>
    <row r="1" spans="1:6" ht="12.75" x14ac:dyDescent="0.2">
      <c r="A1" s="34"/>
      <c r="B1" s="35"/>
      <c r="C1" s="35"/>
      <c r="D1" s="35"/>
      <c r="E1" s="33" t="s">
        <v>968</v>
      </c>
    </row>
    <row r="2" spans="1:6" ht="12.75" x14ac:dyDescent="0.2">
      <c r="B2" s="35"/>
      <c r="C2" s="35"/>
      <c r="D2" s="35"/>
      <c r="E2" s="35"/>
      <c r="F2" s="34"/>
    </row>
    <row r="3" spans="1:6" ht="12.75" x14ac:dyDescent="0.2">
      <c r="A3" s="1359" t="str">
        <f>Year&amp;" BUDGET STATEMENT FOR "&amp; COUNTY_NAME&amp;" COUNTY WELFARE AGENCY"</f>
        <v>2010 BUDGET STATEMENT FOR CAMDEN COUNTY WELFARE AGENCY</v>
      </c>
      <c r="B3" s="1359"/>
      <c r="C3" s="1359"/>
      <c r="D3" s="1359"/>
      <c r="E3" s="1359"/>
      <c r="F3" s="34"/>
    </row>
    <row r="4" spans="1:6" ht="9.6" customHeight="1" x14ac:dyDescent="0.2">
      <c r="A4" s="43"/>
      <c r="B4" s="43"/>
      <c r="C4" s="43"/>
      <c r="D4" s="43"/>
      <c r="E4" s="43"/>
      <c r="F4" s="34"/>
    </row>
    <row r="5" spans="1:6" ht="12.75" x14ac:dyDescent="0.2">
      <c r="A5" s="1359" t="s">
        <v>795</v>
      </c>
      <c r="B5" s="1359"/>
      <c r="C5" s="1359"/>
      <c r="D5" s="1359"/>
      <c r="E5" s="1359"/>
      <c r="F5" s="34"/>
    </row>
    <row r="6" spans="1:6" ht="12.75" x14ac:dyDescent="0.2">
      <c r="A6" s="1359"/>
      <c r="B6" s="1359"/>
      <c r="C6" s="1359"/>
      <c r="D6" s="1359"/>
      <c r="E6" s="1359"/>
      <c r="F6" s="34"/>
    </row>
    <row r="7" spans="1:6" ht="12.75" x14ac:dyDescent="0.2">
      <c r="A7" s="1359" t="s">
        <v>129</v>
      </c>
      <c r="B7" s="1359"/>
      <c r="C7" s="1359"/>
      <c r="D7" s="1359"/>
      <c r="E7" s="1359"/>
      <c r="F7" s="34"/>
    </row>
    <row r="8" spans="1:6" ht="13.5" thickBot="1" x14ac:dyDescent="0.25">
      <c r="A8" s="35"/>
      <c r="B8" s="104"/>
      <c r="C8" s="35"/>
      <c r="D8" s="35"/>
      <c r="E8" s="35"/>
      <c r="F8" s="34"/>
    </row>
    <row r="9" spans="1:6" ht="12.75" x14ac:dyDescent="0.2">
      <c r="A9" s="116"/>
      <c r="B9" s="124" t="s">
        <v>21</v>
      </c>
      <c r="C9" s="124" t="s">
        <v>21</v>
      </c>
      <c r="D9" s="124" t="s">
        <v>21</v>
      </c>
      <c r="E9" s="125" t="s">
        <v>478</v>
      </c>
      <c r="F9" s="34"/>
    </row>
    <row r="10" spans="1:6" ht="12.75" x14ac:dyDescent="0.2">
      <c r="A10" s="126"/>
      <c r="B10" s="107" t="s">
        <v>474</v>
      </c>
      <c r="C10" s="108" t="s">
        <v>672</v>
      </c>
      <c r="D10" s="108" t="s">
        <v>477</v>
      </c>
      <c r="E10" s="127" t="s">
        <v>479</v>
      </c>
      <c r="F10" s="34"/>
    </row>
    <row r="11" spans="1:6" ht="12.75" x14ac:dyDescent="0.2">
      <c r="A11" s="133" t="s">
        <v>797</v>
      </c>
      <c r="B11" s="107" t="s">
        <v>663</v>
      </c>
      <c r="C11" s="108" t="s">
        <v>475</v>
      </c>
      <c r="D11" s="108" t="s">
        <v>1102</v>
      </c>
      <c r="E11" s="127" t="s">
        <v>480</v>
      </c>
      <c r="F11" s="34"/>
    </row>
    <row r="12" spans="1:6" ht="12.75" x14ac:dyDescent="0.2">
      <c r="A12" s="128"/>
      <c r="B12" s="105" t="s">
        <v>673</v>
      </c>
      <c r="C12" s="109" t="s">
        <v>673</v>
      </c>
      <c r="D12" s="109" t="s">
        <v>476</v>
      </c>
      <c r="E12" s="129" t="s">
        <v>481</v>
      </c>
      <c r="F12" s="34"/>
    </row>
    <row r="13" spans="1:6" ht="25.5" customHeight="1" x14ac:dyDescent="0.2">
      <c r="A13" s="64"/>
      <c r="B13" s="106">
        <v>0</v>
      </c>
      <c r="C13" s="106">
        <v>0</v>
      </c>
      <c r="D13" s="106">
        <v>0</v>
      </c>
      <c r="E13" s="130">
        <f t="shared" ref="E13:E25" si="0">B13+C13-D13</f>
        <v>0</v>
      </c>
      <c r="F13" s="34"/>
    </row>
    <row r="14" spans="1:6" ht="25.5" customHeight="1" x14ac:dyDescent="0.2">
      <c r="A14" s="64"/>
      <c r="B14" s="106">
        <v>0</v>
      </c>
      <c r="C14" s="106">
        <v>0</v>
      </c>
      <c r="D14" s="106">
        <v>0</v>
      </c>
      <c r="E14" s="130">
        <f t="shared" si="0"/>
        <v>0</v>
      </c>
      <c r="F14" s="34"/>
    </row>
    <row r="15" spans="1:6" ht="25.5" customHeight="1" x14ac:dyDescent="0.2">
      <c r="A15" s="64"/>
      <c r="B15" s="106">
        <v>0</v>
      </c>
      <c r="C15" s="106">
        <v>0</v>
      </c>
      <c r="D15" s="106">
        <v>0</v>
      </c>
      <c r="E15" s="130">
        <f t="shared" si="0"/>
        <v>0</v>
      </c>
      <c r="F15" s="34"/>
    </row>
    <row r="16" spans="1:6" ht="25.5" customHeight="1" x14ac:dyDescent="0.2">
      <c r="A16" s="64"/>
      <c r="B16" s="106">
        <v>0</v>
      </c>
      <c r="C16" s="106">
        <v>0</v>
      </c>
      <c r="D16" s="106">
        <v>0</v>
      </c>
      <c r="E16" s="130">
        <f t="shared" si="0"/>
        <v>0</v>
      </c>
      <c r="F16" s="34"/>
    </row>
    <row r="17" spans="1:6" ht="25.5" customHeight="1" x14ac:dyDescent="0.2">
      <c r="A17" s="64"/>
      <c r="B17" s="106">
        <v>0</v>
      </c>
      <c r="C17" s="106">
        <v>0</v>
      </c>
      <c r="D17" s="106">
        <v>0</v>
      </c>
      <c r="E17" s="130">
        <f t="shared" si="0"/>
        <v>0</v>
      </c>
      <c r="F17" s="34"/>
    </row>
    <row r="18" spans="1:6" ht="25.5" customHeight="1" x14ac:dyDescent="0.2">
      <c r="A18" s="64"/>
      <c r="B18" s="106">
        <v>0</v>
      </c>
      <c r="C18" s="106">
        <v>0</v>
      </c>
      <c r="D18" s="106">
        <v>0</v>
      </c>
      <c r="E18" s="130">
        <f t="shared" si="0"/>
        <v>0</v>
      </c>
      <c r="F18" s="34"/>
    </row>
    <row r="19" spans="1:6" ht="25.5" customHeight="1" x14ac:dyDescent="0.2">
      <c r="A19" s="64"/>
      <c r="B19" s="106">
        <v>0</v>
      </c>
      <c r="C19" s="106">
        <v>0</v>
      </c>
      <c r="D19" s="106">
        <v>0</v>
      </c>
      <c r="E19" s="130">
        <f t="shared" si="0"/>
        <v>0</v>
      </c>
      <c r="F19" s="34"/>
    </row>
    <row r="20" spans="1:6" ht="25.5" customHeight="1" x14ac:dyDescent="0.2">
      <c r="A20" s="64"/>
      <c r="B20" s="106">
        <v>0</v>
      </c>
      <c r="C20" s="106">
        <v>0</v>
      </c>
      <c r="D20" s="106">
        <v>0</v>
      </c>
      <c r="E20" s="130">
        <f t="shared" si="0"/>
        <v>0</v>
      </c>
      <c r="F20" s="34"/>
    </row>
    <row r="21" spans="1:6" ht="25.5" customHeight="1" x14ac:dyDescent="0.2">
      <c r="A21" s="64"/>
      <c r="B21" s="106">
        <v>0</v>
      </c>
      <c r="C21" s="106">
        <v>0</v>
      </c>
      <c r="D21" s="106">
        <v>0</v>
      </c>
      <c r="E21" s="130">
        <f t="shared" si="0"/>
        <v>0</v>
      </c>
      <c r="F21" s="34"/>
    </row>
    <row r="22" spans="1:6" ht="25.5" customHeight="1" x14ac:dyDescent="0.2">
      <c r="A22" s="64"/>
      <c r="B22" s="106">
        <v>0</v>
      </c>
      <c r="C22" s="106">
        <v>0</v>
      </c>
      <c r="D22" s="106">
        <v>0</v>
      </c>
      <c r="E22" s="130">
        <f t="shared" si="0"/>
        <v>0</v>
      </c>
      <c r="F22" s="34"/>
    </row>
    <row r="23" spans="1:6" ht="25.5" customHeight="1" x14ac:dyDescent="0.2">
      <c r="A23" s="64"/>
      <c r="B23" s="106">
        <v>0</v>
      </c>
      <c r="C23" s="106">
        <v>0</v>
      </c>
      <c r="D23" s="106">
        <v>0</v>
      </c>
      <c r="E23" s="130">
        <f t="shared" si="0"/>
        <v>0</v>
      </c>
      <c r="F23" s="34"/>
    </row>
    <row r="24" spans="1:6" ht="25.5" customHeight="1" x14ac:dyDescent="0.2">
      <c r="A24" s="64"/>
      <c r="B24" s="106">
        <v>0</v>
      </c>
      <c r="C24" s="106">
        <v>0</v>
      </c>
      <c r="D24" s="106">
        <v>0</v>
      </c>
      <c r="E24" s="130">
        <f t="shared" si="0"/>
        <v>0</v>
      </c>
      <c r="F24" s="34"/>
    </row>
    <row r="25" spans="1:6" ht="25.5" customHeight="1" x14ac:dyDescent="0.2">
      <c r="A25" s="65"/>
      <c r="B25" s="106">
        <v>0</v>
      </c>
      <c r="C25" s="106">
        <v>0</v>
      </c>
      <c r="D25" s="106">
        <v>0</v>
      </c>
      <c r="E25" s="130">
        <f t="shared" si="0"/>
        <v>0</v>
      </c>
      <c r="F25" s="34"/>
    </row>
    <row r="26" spans="1:6" ht="25.5" customHeight="1" thickBot="1" x14ac:dyDescent="0.25">
      <c r="A26" s="134" t="s">
        <v>674</v>
      </c>
      <c r="B26" s="131">
        <f>SUM(B13:B25)</f>
        <v>0</v>
      </c>
      <c r="C26" s="131">
        <f>SUM(C13:C25)</f>
        <v>0</v>
      </c>
      <c r="D26" s="131">
        <f>SUM(D13:D25)</f>
        <v>0</v>
      </c>
      <c r="E26" s="132">
        <f>SUM(E13:E25)</f>
        <v>0</v>
      </c>
      <c r="F26" s="34"/>
    </row>
    <row r="27" spans="1:6" ht="12.75" x14ac:dyDescent="0.2">
      <c r="A27" s="37"/>
      <c r="B27" s="37"/>
      <c r="C27" s="38"/>
      <c r="D27" s="38"/>
      <c r="E27" s="35"/>
      <c r="F27" s="34"/>
    </row>
    <row r="28" spans="1:6" ht="12.75" x14ac:dyDescent="0.2">
      <c r="A28" s="39"/>
      <c r="B28" s="39"/>
      <c r="F28" s="34"/>
    </row>
    <row r="29" spans="1:6" ht="12.75" x14ac:dyDescent="0.2">
      <c r="A29" s="37"/>
      <c r="B29" s="37"/>
      <c r="C29" s="38"/>
      <c r="D29" s="38"/>
      <c r="E29" s="35"/>
      <c r="F29" s="34"/>
    </row>
    <row r="30" spans="1:6" ht="12.75" x14ac:dyDescent="0.2">
      <c r="A30" s="39"/>
      <c r="B30" s="39"/>
      <c r="F30" s="34"/>
    </row>
    <row r="31" spans="1:6" ht="12.75" x14ac:dyDescent="0.2">
      <c r="F31" s="34"/>
    </row>
    <row r="32" spans="1:6" ht="12.75" x14ac:dyDescent="0.2">
      <c r="E32" s="34"/>
      <c r="F32" s="34"/>
    </row>
    <row r="33" spans="5:6" ht="12.75" x14ac:dyDescent="0.2">
      <c r="E33" s="34"/>
      <c r="F33" s="34"/>
    </row>
    <row r="34" spans="5:6" ht="12.75" x14ac:dyDescent="0.2">
      <c r="E34" s="34"/>
      <c r="F34" s="34"/>
    </row>
    <row r="35" spans="5:6" ht="12.75" x14ac:dyDescent="0.2">
      <c r="E35" s="34"/>
      <c r="F35" s="34"/>
    </row>
    <row r="36" spans="5:6" ht="12.75" x14ac:dyDescent="0.2">
      <c r="E36" s="34"/>
      <c r="F36" s="34"/>
    </row>
    <row r="37" spans="5:6" ht="12.75" x14ac:dyDescent="0.2">
      <c r="E37" s="34"/>
      <c r="F37" s="34"/>
    </row>
    <row r="38" spans="5:6" ht="12.75" x14ac:dyDescent="0.2">
      <c r="E38" s="34"/>
      <c r="F38" s="34"/>
    </row>
    <row r="39" spans="5:6" ht="12.75" x14ac:dyDescent="0.2">
      <c r="E39" s="34"/>
      <c r="F39" s="34"/>
    </row>
    <row r="40" spans="5:6" ht="12.75" x14ac:dyDescent="0.2">
      <c r="E40" s="34"/>
      <c r="F40" s="34"/>
    </row>
    <row r="41" spans="5:6" ht="12.75" x14ac:dyDescent="0.2">
      <c r="E41" s="34"/>
      <c r="F41" s="34"/>
    </row>
    <row r="42" spans="5:6" ht="12.75" x14ac:dyDescent="0.2">
      <c r="E42" s="34"/>
      <c r="F42" s="34"/>
    </row>
    <row r="43" spans="5:6" ht="12.75" x14ac:dyDescent="0.2">
      <c r="E43" s="34"/>
      <c r="F43" s="34"/>
    </row>
    <row r="44" spans="5:6" ht="12.75" x14ac:dyDescent="0.2">
      <c r="E44" s="34"/>
      <c r="F44" s="34"/>
    </row>
    <row r="45" spans="5:6" ht="12.75" x14ac:dyDescent="0.2">
      <c r="E45" s="34"/>
      <c r="F45" s="34"/>
    </row>
    <row r="46" spans="5:6" ht="12.75" x14ac:dyDescent="0.2">
      <c r="E46" s="34"/>
      <c r="F46" s="34"/>
    </row>
    <row r="47" spans="5:6" ht="12.75" x14ac:dyDescent="0.2">
      <c r="E47" s="34"/>
      <c r="F47" s="34"/>
    </row>
    <row r="48" spans="5:6" ht="12.75" x14ac:dyDescent="0.2">
      <c r="E48" s="34"/>
      <c r="F48" s="34"/>
    </row>
    <row r="49" spans="5:6" ht="12.75" x14ac:dyDescent="0.2">
      <c r="E49" s="34"/>
      <c r="F49" s="34"/>
    </row>
    <row r="50" spans="5:6" ht="12.75" x14ac:dyDescent="0.2">
      <c r="E50" s="34"/>
      <c r="F50" s="34"/>
    </row>
    <row r="51" spans="5:6" ht="12.75" x14ac:dyDescent="0.2">
      <c r="E51" s="34"/>
      <c r="F51" s="34"/>
    </row>
    <row r="52" spans="5:6" ht="12.75" x14ac:dyDescent="0.2">
      <c r="E52" s="34"/>
      <c r="F52" s="34"/>
    </row>
    <row r="53" spans="5:6" ht="12.75" x14ac:dyDescent="0.2">
      <c r="E53" s="34"/>
      <c r="F53" s="34"/>
    </row>
    <row r="54" spans="5:6" ht="12.75" x14ac:dyDescent="0.2">
      <c r="E54" s="34"/>
      <c r="F54" s="34"/>
    </row>
    <row r="55" spans="5:6" ht="12.75" x14ac:dyDescent="0.2">
      <c r="E55" s="34"/>
      <c r="F55" s="34"/>
    </row>
    <row r="56" spans="5:6" ht="12.75" x14ac:dyDescent="0.2">
      <c r="E56" s="34"/>
      <c r="F56" s="34"/>
    </row>
    <row r="57" spans="5:6" ht="12.75" x14ac:dyDescent="0.2">
      <c r="E57" s="34"/>
      <c r="F57" s="34"/>
    </row>
    <row r="58" spans="5:6" ht="12.75" x14ac:dyDescent="0.2">
      <c r="E58" s="34"/>
      <c r="F58" s="34"/>
    </row>
    <row r="59" spans="5:6" ht="12.75" x14ac:dyDescent="0.2">
      <c r="E59" s="34"/>
      <c r="F59" s="34"/>
    </row>
    <row r="60" spans="5:6" ht="12.75" x14ac:dyDescent="0.2">
      <c r="E60" s="34"/>
      <c r="F60" s="34"/>
    </row>
    <row r="61" spans="5:6" ht="12.75" x14ac:dyDescent="0.2">
      <c r="E61" s="34"/>
      <c r="F61" s="34"/>
    </row>
    <row r="62" spans="5:6" ht="12.75" x14ac:dyDescent="0.2">
      <c r="E62" s="34"/>
      <c r="F62" s="34"/>
    </row>
    <row r="63" spans="5:6" ht="12.75" x14ac:dyDescent="0.2">
      <c r="E63" s="34"/>
      <c r="F63" s="34"/>
    </row>
    <row r="64" spans="5:6" ht="12.75" x14ac:dyDescent="0.2">
      <c r="E64" s="34"/>
      <c r="F64" s="34"/>
    </row>
    <row r="65" spans="5:6" ht="12.75" x14ac:dyDescent="0.2">
      <c r="E65" s="34"/>
      <c r="F65" s="34"/>
    </row>
    <row r="66" spans="5:6" ht="12.75" x14ac:dyDescent="0.2">
      <c r="E66" s="34"/>
      <c r="F66" s="34"/>
    </row>
    <row r="67" spans="5:6" ht="12.75" x14ac:dyDescent="0.2">
      <c r="E67" s="34"/>
      <c r="F67" s="34"/>
    </row>
    <row r="68" spans="5:6" ht="12.75" x14ac:dyDescent="0.2">
      <c r="E68" s="34"/>
      <c r="F68" s="34"/>
    </row>
    <row r="69" spans="5:6" ht="12.75" x14ac:dyDescent="0.2">
      <c r="E69" s="34"/>
      <c r="F69" s="34"/>
    </row>
    <row r="70" spans="5:6" ht="12.75" x14ac:dyDescent="0.2">
      <c r="E70" s="34"/>
      <c r="F70" s="34"/>
    </row>
    <row r="71" spans="5:6" ht="12.75" x14ac:dyDescent="0.2">
      <c r="E71" s="34"/>
      <c r="F71" s="34"/>
    </row>
    <row r="72" spans="5:6" ht="12.75" x14ac:dyDescent="0.2">
      <c r="E72" s="34"/>
      <c r="F72" s="34"/>
    </row>
    <row r="73" spans="5:6" ht="12.75" x14ac:dyDescent="0.2">
      <c r="E73" s="34"/>
      <c r="F73" s="34"/>
    </row>
    <row r="74" spans="5:6" ht="12.75" x14ac:dyDescent="0.2">
      <c r="E74" s="34"/>
      <c r="F74" s="34"/>
    </row>
    <row r="75" spans="5:6" ht="12.75" x14ac:dyDescent="0.2">
      <c r="E75" s="34"/>
      <c r="F75" s="34"/>
    </row>
    <row r="76" spans="5:6" ht="12.75" x14ac:dyDescent="0.2">
      <c r="E76" s="34"/>
      <c r="F76" s="34"/>
    </row>
    <row r="77" spans="5:6" ht="12.75" x14ac:dyDescent="0.2">
      <c r="E77" s="34"/>
      <c r="F77" s="34"/>
    </row>
    <row r="78" spans="5:6" ht="12.75" x14ac:dyDescent="0.2">
      <c r="E78" s="34"/>
      <c r="F78" s="34"/>
    </row>
    <row r="79" spans="5:6" ht="12.75" x14ac:dyDescent="0.2">
      <c r="E79" s="34"/>
      <c r="F79" s="34"/>
    </row>
    <row r="80" spans="5:6" ht="12.75" x14ac:dyDescent="0.2">
      <c r="E80" s="34"/>
      <c r="F80" s="34"/>
    </row>
    <row r="81" spans="5:6" ht="12.75" x14ac:dyDescent="0.2">
      <c r="E81" s="34"/>
      <c r="F81" s="34"/>
    </row>
    <row r="82" spans="5:6" ht="12.75" x14ac:dyDescent="0.2">
      <c r="E82" s="34"/>
      <c r="F82" s="34"/>
    </row>
    <row r="83" spans="5:6" ht="12.75" x14ac:dyDescent="0.2">
      <c r="E83" s="34"/>
      <c r="F83" s="34"/>
    </row>
    <row r="84" spans="5:6" ht="12.75" x14ac:dyDescent="0.2">
      <c r="E84" s="34"/>
      <c r="F84" s="34"/>
    </row>
    <row r="85" spans="5:6" ht="12.75" x14ac:dyDescent="0.2">
      <c r="E85" s="34"/>
      <c r="F85" s="34"/>
    </row>
    <row r="86" spans="5:6" ht="12.75" x14ac:dyDescent="0.2">
      <c r="E86" s="34"/>
      <c r="F86" s="34"/>
    </row>
    <row r="87" spans="5:6" ht="12.75" x14ac:dyDescent="0.2">
      <c r="E87" s="34"/>
      <c r="F87" s="34"/>
    </row>
    <row r="88" spans="5:6" ht="12.75" x14ac:dyDescent="0.2">
      <c r="E88" s="34"/>
      <c r="F88" s="34"/>
    </row>
    <row r="89" spans="5:6" ht="12.75" x14ac:dyDescent="0.2">
      <c r="E89" s="34"/>
      <c r="F89" s="34"/>
    </row>
    <row r="90" spans="5:6" ht="12.75" x14ac:dyDescent="0.2">
      <c r="E90" s="34"/>
      <c r="F90" s="34"/>
    </row>
    <row r="91" spans="5:6" ht="12.75" x14ac:dyDescent="0.2">
      <c r="E91" s="34"/>
      <c r="F91" s="34"/>
    </row>
    <row r="92" spans="5:6" ht="12.75" x14ac:dyDescent="0.2">
      <c r="E92" s="34"/>
      <c r="F92" s="34"/>
    </row>
    <row r="93" spans="5:6" ht="12.75" x14ac:dyDescent="0.2">
      <c r="E93" s="34"/>
      <c r="F93" s="34"/>
    </row>
    <row r="94" spans="5:6" ht="12.75" x14ac:dyDescent="0.2">
      <c r="E94" s="34"/>
      <c r="F94" s="34"/>
    </row>
    <row r="95" spans="5:6" ht="12.75" x14ac:dyDescent="0.2">
      <c r="E95" s="34"/>
      <c r="F95" s="34"/>
    </row>
    <row r="96" spans="5:6" ht="12.75" x14ac:dyDescent="0.2">
      <c r="E96" s="34"/>
      <c r="F96" s="34"/>
    </row>
    <row r="97" spans="5:6" ht="12.75" x14ac:dyDescent="0.2">
      <c r="E97" s="34"/>
      <c r="F97" s="34"/>
    </row>
    <row r="98" spans="5:6" ht="12.75" x14ac:dyDescent="0.2">
      <c r="E98" s="34"/>
      <c r="F98" s="34"/>
    </row>
    <row r="99" spans="5:6" ht="12.75" x14ac:dyDescent="0.2">
      <c r="E99" s="34"/>
      <c r="F99" s="34"/>
    </row>
    <row r="100" spans="5:6" ht="12.75" x14ac:dyDescent="0.2">
      <c r="E100" s="34"/>
      <c r="F100" s="34"/>
    </row>
    <row r="101" spans="5:6" ht="12.75" x14ac:dyDescent="0.2">
      <c r="E101" s="34"/>
      <c r="F101" s="34"/>
    </row>
    <row r="102" spans="5:6" ht="12.75" x14ac:dyDescent="0.2">
      <c r="E102" s="34"/>
      <c r="F102" s="34"/>
    </row>
    <row r="103" spans="5:6" ht="12.75" x14ac:dyDescent="0.2">
      <c r="E103" s="34"/>
      <c r="F103" s="34"/>
    </row>
    <row r="104" spans="5:6" ht="12.75" x14ac:dyDescent="0.2">
      <c r="E104" s="34"/>
      <c r="F104" s="34"/>
    </row>
    <row r="105" spans="5:6" ht="12.75" x14ac:dyDescent="0.2">
      <c r="E105" s="34"/>
      <c r="F105" s="34"/>
    </row>
    <row r="106" spans="5:6" ht="12.75" x14ac:dyDescent="0.2">
      <c r="E106" s="34"/>
      <c r="F106" s="34"/>
    </row>
    <row r="107" spans="5:6" ht="12.75" x14ac:dyDescent="0.2">
      <c r="E107" s="34"/>
      <c r="F107" s="34"/>
    </row>
    <row r="108" spans="5:6" ht="12.75" x14ac:dyDescent="0.2">
      <c r="E108" s="34"/>
      <c r="F108" s="34"/>
    </row>
    <row r="109" spans="5:6" ht="12.75" x14ac:dyDescent="0.2">
      <c r="E109" s="34"/>
      <c r="F109" s="34"/>
    </row>
    <row r="110" spans="5:6" ht="12.75" x14ac:dyDescent="0.2">
      <c r="E110" s="34"/>
      <c r="F110" s="34"/>
    </row>
    <row r="111" spans="5:6" ht="12.75" x14ac:dyDescent="0.2">
      <c r="E111" s="34"/>
      <c r="F111" s="34"/>
    </row>
    <row r="112" spans="5:6" ht="12.75" x14ac:dyDescent="0.2">
      <c r="E112" s="34"/>
      <c r="F112" s="34"/>
    </row>
    <row r="113" spans="5:6" ht="12.75" x14ac:dyDescent="0.2">
      <c r="E113" s="34"/>
      <c r="F113" s="34"/>
    </row>
    <row r="114" spans="5:6" ht="12.75" x14ac:dyDescent="0.2">
      <c r="E114" s="34"/>
      <c r="F114" s="34"/>
    </row>
    <row r="115" spans="5:6" ht="12.75" x14ac:dyDescent="0.2">
      <c r="E115" s="34"/>
      <c r="F115" s="34"/>
    </row>
    <row r="116" spans="5:6" ht="12.75" x14ac:dyDescent="0.2">
      <c r="E116" s="34"/>
      <c r="F116" s="34"/>
    </row>
    <row r="117" spans="5:6" ht="12.75" x14ac:dyDescent="0.2">
      <c r="E117" s="34"/>
      <c r="F117" s="34"/>
    </row>
    <row r="118" spans="5:6" ht="12.75" x14ac:dyDescent="0.2">
      <c r="E118" s="34"/>
      <c r="F118" s="34"/>
    </row>
    <row r="119" spans="5:6" ht="12.75" x14ac:dyDescent="0.2">
      <c r="E119" s="34"/>
      <c r="F119" s="34"/>
    </row>
    <row r="120" spans="5:6" ht="12.75" x14ac:dyDescent="0.2">
      <c r="E120" s="34"/>
      <c r="F120" s="34"/>
    </row>
    <row r="121" spans="5:6" ht="12.75" x14ac:dyDescent="0.2">
      <c r="E121" s="34"/>
      <c r="F121" s="34"/>
    </row>
    <row r="122" spans="5:6" ht="12.75" x14ac:dyDescent="0.2">
      <c r="E122" s="34"/>
      <c r="F122" s="34"/>
    </row>
    <row r="123" spans="5:6" ht="12.75" x14ac:dyDescent="0.2">
      <c r="E123" s="34"/>
      <c r="F123" s="34"/>
    </row>
    <row r="124" spans="5:6" ht="12.75" x14ac:dyDescent="0.2">
      <c r="E124" s="34"/>
      <c r="F124" s="34"/>
    </row>
    <row r="125" spans="5:6" ht="12.75" x14ac:dyDescent="0.2">
      <c r="E125" s="34"/>
      <c r="F125" s="34"/>
    </row>
    <row r="126" spans="5:6" ht="12.75" x14ac:dyDescent="0.2">
      <c r="E126" s="34"/>
      <c r="F126" s="34"/>
    </row>
    <row r="127" spans="5:6" ht="12.75" x14ac:dyDescent="0.2">
      <c r="E127" s="34"/>
      <c r="F127" s="34"/>
    </row>
    <row r="128" spans="5:6" ht="12.75" x14ac:dyDescent="0.2">
      <c r="E128" s="34"/>
      <c r="F128" s="34"/>
    </row>
    <row r="129" spans="5:6" ht="12.75" x14ac:dyDescent="0.2">
      <c r="E129" s="34"/>
      <c r="F129" s="34"/>
    </row>
    <row r="130" spans="5:6" ht="12.75" x14ac:dyDescent="0.2">
      <c r="E130" s="34"/>
      <c r="F130" s="34"/>
    </row>
    <row r="131" spans="5:6" ht="12.75" x14ac:dyDescent="0.2">
      <c r="E131" s="34"/>
      <c r="F131" s="34"/>
    </row>
    <row r="132" spans="5:6" ht="12.75" x14ac:dyDescent="0.2">
      <c r="E132" s="34"/>
      <c r="F132" s="34"/>
    </row>
    <row r="133" spans="5:6" ht="12.75" x14ac:dyDescent="0.2">
      <c r="E133" s="34"/>
      <c r="F133" s="34"/>
    </row>
    <row r="134" spans="5:6" ht="12.75" x14ac:dyDescent="0.2">
      <c r="E134" s="34"/>
      <c r="F134" s="34"/>
    </row>
    <row r="135" spans="5:6" ht="12.75" x14ac:dyDescent="0.2">
      <c r="E135" s="34"/>
      <c r="F135" s="34"/>
    </row>
    <row r="136" spans="5:6" ht="12.75" x14ac:dyDescent="0.2">
      <c r="E136" s="34"/>
      <c r="F136" s="34"/>
    </row>
    <row r="137" spans="5:6" ht="12.75" x14ac:dyDescent="0.2">
      <c r="E137" s="34"/>
      <c r="F137" s="34"/>
    </row>
    <row r="138" spans="5:6" ht="12.75" x14ac:dyDescent="0.2">
      <c r="E138" s="34"/>
      <c r="F138" s="34"/>
    </row>
    <row r="139" spans="5:6" ht="12.75" x14ac:dyDescent="0.2">
      <c r="E139" s="34"/>
      <c r="F139" s="34"/>
    </row>
    <row r="140" spans="5:6" ht="12.75" x14ac:dyDescent="0.2">
      <c r="E140" s="34"/>
      <c r="F140" s="34"/>
    </row>
    <row r="141" spans="5:6" ht="12.75" x14ac:dyDescent="0.2">
      <c r="E141" s="34"/>
      <c r="F141" s="34"/>
    </row>
    <row r="142" spans="5:6" ht="12.75" x14ac:dyDescent="0.2">
      <c r="E142" s="34"/>
      <c r="F142" s="34"/>
    </row>
    <row r="143" spans="5:6" ht="12.75" x14ac:dyDescent="0.2">
      <c r="E143" s="34"/>
      <c r="F143" s="34"/>
    </row>
    <row r="144" spans="5:6" ht="12.75" x14ac:dyDescent="0.2">
      <c r="E144" s="34"/>
      <c r="F144" s="34"/>
    </row>
    <row r="145" spans="5:6" ht="12.75" x14ac:dyDescent="0.2">
      <c r="E145" s="34"/>
      <c r="F145" s="34"/>
    </row>
    <row r="146" spans="5:6" ht="12.75" x14ac:dyDescent="0.2">
      <c r="E146" s="34"/>
      <c r="F146" s="34"/>
    </row>
    <row r="147" spans="5:6" ht="12.75" x14ac:dyDescent="0.2">
      <c r="E147" s="34"/>
      <c r="F147" s="34"/>
    </row>
    <row r="148" spans="5:6" ht="12.75" x14ac:dyDescent="0.2">
      <c r="E148" s="34"/>
      <c r="F148" s="34"/>
    </row>
    <row r="149" spans="5:6" ht="12.75" x14ac:dyDescent="0.2">
      <c r="E149" s="34"/>
      <c r="F149" s="34"/>
    </row>
    <row r="150" spans="5:6" ht="12.75" x14ac:dyDescent="0.2">
      <c r="E150" s="34"/>
      <c r="F150" s="34"/>
    </row>
    <row r="151" spans="5:6" ht="12.75" x14ac:dyDescent="0.2">
      <c r="E151" s="34"/>
      <c r="F151" s="34"/>
    </row>
    <row r="152" spans="5:6" ht="12.75" x14ac:dyDescent="0.2">
      <c r="E152" s="34"/>
      <c r="F152" s="34"/>
    </row>
    <row r="153" spans="5:6" ht="12.75" x14ac:dyDescent="0.2">
      <c r="E153" s="34"/>
      <c r="F153" s="34"/>
    </row>
    <row r="154" spans="5:6" ht="12.75" x14ac:dyDescent="0.2">
      <c r="E154" s="34"/>
      <c r="F154" s="34"/>
    </row>
    <row r="155" spans="5:6" ht="12.75" x14ac:dyDescent="0.2">
      <c r="E155" s="34"/>
      <c r="F155" s="34"/>
    </row>
    <row r="156" spans="5:6" ht="12.75" x14ac:dyDescent="0.2">
      <c r="E156" s="34"/>
      <c r="F156" s="34"/>
    </row>
    <row r="157" spans="5:6" ht="12.75" x14ac:dyDescent="0.2">
      <c r="E157" s="34"/>
      <c r="F157" s="34"/>
    </row>
    <row r="158" spans="5:6" ht="12.75" x14ac:dyDescent="0.2">
      <c r="E158" s="34"/>
      <c r="F158" s="34"/>
    </row>
    <row r="159" spans="5:6" ht="12.75" x14ac:dyDescent="0.2">
      <c r="E159" s="34"/>
      <c r="F159" s="34"/>
    </row>
    <row r="160" spans="5:6" ht="12.75" x14ac:dyDescent="0.2">
      <c r="E160" s="34"/>
      <c r="F160" s="34"/>
    </row>
    <row r="161" spans="5:6" ht="12.75" x14ac:dyDescent="0.2">
      <c r="E161" s="34"/>
      <c r="F161" s="34"/>
    </row>
    <row r="162" spans="5:6" ht="12.75" x14ac:dyDescent="0.2">
      <c r="E162" s="34"/>
      <c r="F162" s="34"/>
    </row>
    <row r="163" spans="5:6" ht="12.75" x14ac:dyDescent="0.2">
      <c r="E163" s="34"/>
      <c r="F163" s="34"/>
    </row>
    <row r="164" spans="5:6" ht="12.75" x14ac:dyDescent="0.2">
      <c r="E164" s="34"/>
      <c r="F164" s="34"/>
    </row>
    <row r="165" spans="5:6" ht="12.75" x14ac:dyDescent="0.2">
      <c r="E165" s="34"/>
      <c r="F165" s="34"/>
    </row>
    <row r="166" spans="5:6" ht="12.75" x14ac:dyDescent="0.2">
      <c r="E166" s="34"/>
      <c r="F166" s="34"/>
    </row>
    <row r="167" spans="5:6" ht="12.75" x14ac:dyDescent="0.2">
      <c r="E167" s="34"/>
      <c r="F167" s="34"/>
    </row>
    <row r="168" spans="5:6" ht="12.75" x14ac:dyDescent="0.2">
      <c r="E168" s="34"/>
      <c r="F168" s="34"/>
    </row>
    <row r="169" spans="5:6" ht="12.75" x14ac:dyDescent="0.2">
      <c r="E169" s="34"/>
      <c r="F169" s="34"/>
    </row>
    <row r="170" spans="5:6" ht="12.75" x14ac:dyDescent="0.2">
      <c r="E170" s="34"/>
      <c r="F170" s="34"/>
    </row>
    <row r="171" spans="5:6" ht="12.75" x14ac:dyDescent="0.2">
      <c r="E171" s="34"/>
      <c r="F171" s="34"/>
    </row>
    <row r="172" spans="5:6" ht="12.75" x14ac:dyDescent="0.2">
      <c r="E172" s="34"/>
      <c r="F172" s="34"/>
    </row>
    <row r="173" spans="5:6" ht="12.75" x14ac:dyDescent="0.2">
      <c r="E173" s="34"/>
      <c r="F173" s="34"/>
    </row>
    <row r="174" spans="5:6" ht="12.75" x14ac:dyDescent="0.2">
      <c r="E174" s="34"/>
      <c r="F174" s="34"/>
    </row>
    <row r="175" spans="5:6" ht="12.75" x14ac:dyDescent="0.2">
      <c r="E175" s="34"/>
      <c r="F175" s="34"/>
    </row>
    <row r="176" spans="5:6" ht="12.75" x14ac:dyDescent="0.2">
      <c r="E176" s="34"/>
      <c r="F176" s="34"/>
    </row>
    <row r="177" spans="5:6" ht="12.75" x14ac:dyDescent="0.2">
      <c r="E177" s="34"/>
      <c r="F177" s="34"/>
    </row>
    <row r="178" spans="5:6" ht="12.75" x14ac:dyDescent="0.2">
      <c r="E178" s="34"/>
      <c r="F178" s="34"/>
    </row>
    <row r="179" spans="5:6" ht="12.75" x14ac:dyDescent="0.2">
      <c r="E179" s="34"/>
      <c r="F179" s="34"/>
    </row>
    <row r="180" spans="5:6" ht="12.75" x14ac:dyDescent="0.2">
      <c r="E180" s="34"/>
      <c r="F180" s="34"/>
    </row>
    <row r="181" spans="5:6" ht="12.75" x14ac:dyDescent="0.2">
      <c r="E181" s="34"/>
      <c r="F181" s="34"/>
    </row>
    <row r="182" spans="5:6" ht="12.75" x14ac:dyDescent="0.2">
      <c r="E182" s="34"/>
      <c r="F182" s="34"/>
    </row>
    <row r="183" spans="5:6" ht="12.75" x14ac:dyDescent="0.2">
      <c r="E183" s="34"/>
      <c r="F183" s="34"/>
    </row>
    <row r="184" spans="5:6" ht="12.75" x14ac:dyDescent="0.2">
      <c r="E184" s="34"/>
      <c r="F184" s="34"/>
    </row>
    <row r="185" spans="5:6" ht="12.75" x14ac:dyDescent="0.2">
      <c r="E185" s="34"/>
      <c r="F185" s="34"/>
    </row>
    <row r="186" spans="5:6" ht="12.75" x14ac:dyDescent="0.2">
      <c r="E186" s="34"/>
      <c r="F186" s="34"/>
    </row>
    <row r="187" spans="5:6" ht="12.75" x14ac:dyDescent="0.2">
      <c r="E187" s="34"/>
      <c r="F187" s="34"/>
    </row>
    <row r="188" spans="5:6" ht="12.75" x14ac:dyDescent="0.2">
      <c r="E188" s="34"/>
      <c r="F188" s="34"/>
    </row>
    <row r="189" spans="5:6" ht="12.75" x14ac:dyDescent="0.2">
      <c r="E189" s="34"/>
      <c r="F189" s="34"/>
    </row>
    <row r="190" spans="5:6" ht="12.75" x14ac:dyDescent="0.2">
      <c r="E190" s="34"/>
      <c r="F190" s="34"/>
    </row>
    <row r="191" spans="5:6" ht="12.75" x14ac:dyDescent="0.2">
      <c r="E191" s="34"/>
      <c r="F191" s="34"/>
    </row>
    <row r="192" spans="5:6" ht="12.75" x14ac:dyDescent="0.2">
      <c r="E192" s="34"/>
      <c r="F192" s="34"/>
    </row>
    <row r="193" spans="5:6" ht="12.75" x14ac:dyDescent="0.2">
      <c r="E193" s="34"/>
      <c r="F193" s="34"/>
    </row>
    <row r="194" spans="5:6" ht="12.75" x14ac:dyDescent="0.2">
      <c r="E194" s="34"/>
      <c r="F194" s="34"/>
    </row>
    <row r="195" spans="5:6" ht="12.75" x14ac:dyDescent="0.2">
      <c r="E195" s="34"/>
      <c r="F195" s="34"/>
    </row>
    <row r="196" spans="5:6" ht="12.75" x14ac:dyDescent="0.2">
      <c r="E196" s="34"/>
      <c r="F196" s="34"/>
    </row>
    <row r="197" spans="5:6" ht="12.75" x14ac:dyDescent="0.2">
      <c r="E197" s="34"/>
      <c r="F197" s="34"/>
    </row>
    <row r="198" spans="5:6" ht="12.75" x14ac:dyDescent="0.2">
      <c r="E198" s="34"/>
      <c r="F198" s="34"/>
    </row>
    <row r="199" spans="5:6" ht="12.75" x14ac:dyDescent="0.2">
      <c r="E199" s="34"/>
      <c r="F199" s="34"/>
    </row>
    <row r="200" spans="5:6" ht="12.75" x14ac:dyDescent="0.2">
      <c r="E200" s="34"/>
      <c r="F200" s="34"/>
    </row>
    <row r="201" spans="5:6" ht="12.75" x14ac:dyDescent="0.2">
      <c r="E201" s="34"/>
      <c r="F201" s="34"/>
    </row>
    <row r="202" spans="5:6" ht="12.75" x14ac:dyDescent="0.2">
      <c r="E202" s="34"/>
      <c r="F202" s="34"/>
    </row>
    <row r="203" spans="5:6" ht="12.75" x14ac:dyDescent="0.2">
      <c r="E203" s="34"/>
      <c r="F203" s="34"/>
    </row>
    <row r="204" spans="5:6" ht="12.75" x14ac:dyDescent="0.2">
      <c r="E204" s="34"/>
      <c r="F204" s="34"/>
    </row>
    <row r="205" spans="5:6" ht="12.75" x14ac:dyDescent="0.2">
      <c r="E205" s="34"/>
      <c r="F205" s="34"/>
    </row>
    <row r="206" spans="5:6" ht="12.75" x14ac:dyDescent="0.2">
      <c r="E206" s="34"/>
      <c r="F206" s="34"/>
    </row>
    <row r="207" spans="5:6" ht="12.75" x14ac:dyDescent="0.2">
      <c r="E207" s="34"/>
      <c r="F207" s="34"/>
    </row>
    <row r="208" spans="5:6" ht="12.75" x14ac:dyDescent="0.2">
      <c r="E208" s="34"/>
      <c r="F208" s="34"/>
    </row>
    <row r="209" spans="5:6" ht="12.75" x14ac:dyDescent="0.2">
      <c r="E209" s="34"/>
      <c r="F209" s="34"/>
    </row>
    <row r="210" spans="5:6" ht="12.75" x14ac:dyDescent="0.2">
      <c r="E210" s="34"/>
      <c r="F210" s="34"/>
    </row>
    <row r="211" spans="5:6" ht="12.75" x14ac:dyDescent="0.2">
      <c r="E211" s="34"/>
      <c r="F211" s="34"/>
    </row>
    <row r="212" spans="5:6" ht="12.75" x14ac:dyDescent="0.2">
      <c r="E212" s="34"/>
      <c r="F212" s="34"/>
    </row>
    <row r="213" spans="5:6" ht="12.75" x14ac:dyDescent="0.2">
      <c r="E213" s="34"/>
      <c r="F213" s="34"/>
    </row>
    <row r="214" spans="5:6" ht="12.75" x14ac:dyDescent="0.2">
      <c r="E214" s="34"/>
      <c r="F214" s="34"/>
    </row>
    <row r="215" spans="5:6" ht="12.75" x14ac:dyDescent="0.2">
      <c r="E215" s="34"/>
      <c r="F215" s="34"/>
    </row>
    <row r="216" spans="5:6" ht="12.75" x14ac:dyDescent="0.2">
      <c r="E216" s="34"/>
      <c r="F216" s="34"/>
    </row>
    <row r="217" spans="5:6" ht="12.75" x14ac:dyDescent="0.2">
      <c r="E217" s="34"/>
      <c r="F217" s="34"/>
    </row>
    <row r="218" spans="5:6" ht="12.75" x14ac:dyDescent="0.2">
      <c r="E218" s="34"/>
      <c r="F218" s="34"/>
    </row>
    <row r="219" spans="5:6" ht="12.75" x14ac:dyDescent="0.2">
      <c r="E219" s="34"/>
      <c r="F219" s="34"/>
    </row>
    <row r="220" spans="5:6" ht="12.75" x14ac:dyDescent="0.2">
      <c r="E220" s="34"/>
      <c r="F220" s="34"/>
    </row>
    <row r="221" spans="5:6" ht="12.75" x14ac:dyDescent="0.2">
      <c r="E221" s="34"/>
      <c r="F221" s="34"/>
    </row>
    <row r="222" spans="5:6" ht="12.75" x14ac:dyDescent="0.2">
      <c r="E222" s="34"/>
      <c r="F222" s="34"/>
    </row>
    <row r="223" spans="5:6" ht="12.75" x14ac:dyDescent="0.2">
      <c r="E223" s="34"/>
      <c r="F223" s="34"/>
    </row>
    <row r="224" spans="5:6" ht="12.75" x14ac:dyDescent="0.2">
      <c r="E224" s="34"/>
      <c r="F224" s="34"/>
    </row>
    <row r="225" spans="5:6" ht="12.75" x14ac:dyDescent="0.2">
      <c r="E225" s="34"/>
      <c r="F225" s="34"/>
    </row>
    <row r="226" spans="5:6" ht="12.75" x14ac:dyDescent="0.2">
      <c r="E226" s="34"/>
      <c r="F226" s="34"/>
    </row>
    <row r="227" spans="5:6" ht="12.75" x14ac:dyDescent="0.2">
      <c r="E227" s="34"/>
      <c r="F227" s="34"/>
    </row>
    <row r="228" spans="5:6" ht="12.75" x14ac:dyDescent="0.2">
      <c r="E228" s="34"/>
      <c r="F228" s="34"/>
    </row>
    <row r="229" spans="5:6" ht="12.75" x14ac:dyDescent="0.2">
      <c r="E229" s="34"/>
      <c r="F229" s="34"/>
    </row>
    <row r="230" spans="5:6" ht="12.75" x14ac:dyDescent="0.2">
      <c r="E230" s="34"/>
      <c r="F230" s="34"/>
    </row>
    <row r="231" spans="5:6" ht="12.75" x14ac:dyDescent="0.2">
      <c r="E231" s="34"/>
      <c r="F231" s="34"/>
    </row>
    <row r="232" spans="5:6" ht="12.75" x14ac:dyDescent="0.2">
      <c r="E232" s="34"/>
      <c r="F232" s="34"/>
    </row>
    <row r="233" spans="5:6" ht="12.75" x14ac:dyDescent="0.2">
      <c r="E233" s="34"/>
      <c r="F233" s="34"/>
    </row>
    <row r="234" spans="5:6" ht="12.75" x14ac:dyDescent="0.2">
      <c r="E234" s="34"/>
      <c r="F234" s="34"/>
    </row>
    <row r="235" spans="5:6" ht="12.75" x14ac:dyDescent="0.2">
      <c r="E235" s="34"/>
      <c r="F235" s="34"/>
    </row>
    <row r="236" spans="5:6" ht="12.75" x14ac:dyDescent="0.2">
      <c r="E236" s="34"/>
      <c r="F236" s="34"/>
    </row>
    <row r="237" spans="5:6" ht="12.75" x14ac:dyDescent="0.2">
      <c r="E237" s="34"/>
      <c r="F237" s="34"/>
    </row>
    <row r="238" spans="5:6" ht="12.75" x14ac:dyDescent="0.2">
      <c r="E238" s="34"/>
      <c r="F238" s="34"/>
    </row>
    <row r="239" spans="5:6" ht="12.75" x14ac:dyDescent="0.2">
      <c r="E239" s="34"/>
      <c r="F239" s="34"/>
    </row>
    <row r="240" spans="5:6" ht="12.75" x14ac:dyDescent="0.2">
      <c r="E240" s="34"/>
      <c r="F240" s="34"/>
    </row>
    <row r="241" spans="5:6" ht="12.75" x14ac:dyDescent="0.2">
      <c r="E241" s="34"/>
      <c r="F241" s="34"/>
    </row>
    <row r="242" spans="5:6" ht="12.75" x14ac:dyDescent="0.2">
      <c r="E242" s="34"/>
      <c r="F242" s="34"/>
    </row>
    <row r="243" spans="5:6" ht="12.75" x14ac:dyDescent="0.2">
      <c r="E243" s="34"/>
      <c r="F243" s="34"/>
    </row>
    <row r="244" spans="5:6" ht="12.75" x14ac:dyDescent="0.2">
      <c r="E244" s="34"/>
      <c r="F244" s="34"/>
    </row>
    <row r="245" spans="5:6" ht="12.75" x14ac:dyDescent="0.2">
      <c r="E245" s="34"/>
      <c r="F245" s="34"/>
    </row>
    <row r="246" spans="5:6" ht="12.75" x14ac:dyDescent="0.2">
      <c r="E246" s="34"/>
      <c r="F246" s="34"/>
    </row>
    <row r="247" spans="5:6" ht="12.75" x14ac:dyDescent="0.2">
      <c r="E247" s="34"/>
      <c r="F247" s="34"/>
    </row>
    <row r="248" spans="5:6" ht="12.75" x14ac:dyDescent="0.2">
      <c r="E248" s="34"/>
      <c r="F248" s="34"/>
    </row>
    <row r="249" spans="5:6" ht="12.75" x14ac:dyDescent="0.2">
      <c r="E249" s="34"/>
      <c r="F249" s="34"/>
    </row>
    <row r="250" spans="5:6" ht="12.75" x14ac:dyDescent="0.2">
      <c r="E250" s="34"/>
      <c r="F250" s="34"/>
    </row>
    <row r="251" spans="5:6" ht="12.75" x14ac:dyDescent="0.2">
      <c r="E251" s="34"/>
      <c r="F251" s="34"/>
    </row>
    <row r="252" spans="5:6" ht="12.75" x14ac:dyDescent="0.2">
      <c r="E252" s="34"/>
      <c r="F252" s="34"/>
    </row>
    <row r="253" spans="5:6" ht="12.75" x14ac:dyDescent="0.2">
      <c r="E253" s="34"/>
      <c r="F253" s="34"/>
    </row>
    <row r="254" spans="5:6" ht="12.75" x14ac:dyDescent="0.2">
      <c r="E254" s="34"/>
      <c r="F254" s="34"/>
    </row>
    <row r="255" spans="5:6" ht="12.75" x14ac:dyDescent="0.2">
      <c r="E255" s="34"/>
      <c r="F255" s="34"/>
    </row>
    <row r="256" spans="5:6" ht="12.75" x14ac:dyDescent="0.2">
      <c r="E256" s="34"/>
      <c r="F256" s="34"/>
    </row>
    <row r="257" spans="5:6" ht="12.75" x14ac:dyDescent="0.2">
      <c r="E257" s="34"/>
      <c r="F257" s="34"/>
    </row>
    <row r="258" spans="5:6" ht="12.75" x14ac:dyDescent="0.2">
      <c r="E258" s="34"/>
      <c r="F258" s="34"/>
    </row>
    <row r="259" spans="5:6" ht="12.75" x14ac:dyDescent="0.2">
      <c r="E259" s="34"/>
      <c r="F259" s="34"/>
    </row>
    <row r="260" spans="5:6" ht="12.75" x14ac:dyDescent="0.2">
      <c r="E260" s="34"/>
      <c r="F260" s="34"/>
    </row>
    <row r="261" spans="5:6" ht="12.75" x14ac:dyDescent="0.2">
      <c r="E261" s="34"/>
      <c r="F261" s="34"/>
    </row>
    <row r="262" spans="5:6" ht="12.75" x14ac:dyDescent="0.2">
      <c r="E262" s="34"/>
      <c r="F262" s="34"/>
    </row>
    <row r="263" spans="5:6" ht="12.75" x14ac:dyDescent="0.2">
      <c r="E263" s="34"/>
      <c r="F263" s="34"/>
    </row>
    <row r="264" spans="5:6" ht="12.75" x14ac:dyDescent="0.2">
      <c r="E264" s="34"/>
      <c r="F264" s="34"/>
    </row>
    <row r="265" spans="5:6" ht="12.75" x14ac:dyDescent="0.2">
      <c r="E265" s="34"/>
      <c r="F265" s="34"/>
    </row>
    <row r="266" spans="5:6" ht="12.75" x14ac:dyDescent="0.2">
      <c r="E266" s="34"/>
      <c r="F266" s="34"/>
    </row>
    <row r="267" spans="5:6" ht="12.75" x14ac:dyDescent="0.2">
      <c r="E267" s="34"/>
      <c r="F267" s="34"/>
    </row>
    <row r="268" spans="5:6" ht="12.75" x14ac:dyDescent="0.2">
      <c r="E268" s="34"/>
      <c r="F268" s="34"/>
    </row>
    <row r="269" spans="5:6" ht="12.75" x14ac:dyDescent="0.2">
      <c r="E269" s="34"/>
      <c r="F269" s="34"/>
    </row>
    <row r="270" spans="5:6" ht="12.75" x14ac:dyDescent="0.2">
      <c r="E270" s="34"/>
      <c r="F270" s="34"/>
    </row>
    <row r="271" spans="5:6" ht="12.75" x14ac:dyDescent="0.2">
      <c r="E271" s="34"/>
      <c r="F271" s="34"/>
    </row>
    <row r="272" spans="5:6" ht="12.75" x14ac:dyDescent="0.2">
      <c r="E272" s="34"/>
      <c r="F272" s="34"/>
    </row>
    <row r="273" spans="5:6" ht="12.75" x14ac:dyDescent="0.2">
      <c r="E273" s="34"/>
      <c r="F273" s="34"/>
    </row>
    <row r="274" spans="5:6" ht="12.75" x14ac:dyDescent="0.2">
      <c r="E274" s="34"/>
      <c r="F274" s="34"/>
    </row>
    <row r="275" spans="5:6" ht="12.75" x14ac:dyDescent="0.2">
      <c r="E275" s="34"/>
      <c r="F275" s="34"/>
    </row>
    <row r="276" spans="5:6" ht="12.75" x14ac:dyDescent="0.2">
      <c r="E276" s="34"/>
      <c r="F276" s="34"/>
    </row>
    <row r="277" spans="5:6" ht="12.75" x14ac:dyDescent="0.2">
      <c r="E277" s="34"/>
      <c r="F277" s="34"/>
    </row>
    <row r="278" spans="5:6" ht="12.75" x14ac:dyDescent="0.2">
      <c r="E278" s="34"/>
      <c r="F278" s="34"/>
    </row>
    <row r="279" spans="5:6" ht="12.75" x14ac:dyDescent="0.2">
      <c r="E279" s="34"/>
      <c r="F279" s="34"/>
    </row>
    <row r="280" spans="5:6" ht="12.75" x14ac:dyDescent="0.2">
      <c r="E280" s="34"/>
      <c r="F280" s="34"/>
    </row>
    <row r="281" spans="5:6" ht="12.75" x14ac:dyDescent="0.2">
      <c r="E281" s="34"/>
      <c r="F281" s="34"/>
    </row>
    <row r="282" spans="5:6" ht="12.75" x14ac:dyDescent="0.2">
      <c r="E282" s="34"/>
      <c r="F282" s="34"/>
    </row>
    <row r="283" spans="5:6" ht="12.75" x14ac:dyDescent="0.2">
      <c r="E283" s="34"/>
      <c r="F283" s="34"/>
    </row>
    <row r="284" spans="5:6" ht="12.75" x14ac:dyDescent="0.2">
      <c r="E284" s="34"/>
      <c r="F284" s="34"/>
    </row>
    <row r="285" spans="5:6" ht="12.75" x14ac:dyDescent="0.2">
      <c r="E285" s="34"/>
      <c r="F285" s="34"/>
    </row>
    <row r="286" spans="5:6" ht="12.75" x14ac:dyDescent="0.2">
      <c r="E286" s="34"/>
      <c r="F286" s="34"/>
    </row>
    <row r="287" spans="5:6" ht="12.75" x14ac:dyDescent="0.2">
      <c r="E287" s="34"/>
      <c r="F287" s="34"/>
    </row>
    <row r="288" spans="5:6" ht="12.75" x14ac:dyDescent="0.2">
      <c r="E288" s="34"/>
      <c r="F288" s="34"/>
    </row>
    <row r="289" spans="5:6" ht="12.75" x14ac:dyDescent="0.2">
      <c r="E289" s="34"/>
      <c r="F289" s="34"/>
    </row>
    <row r="290" spans="5:6" ht="12.75" x14ac:dyDescent="0.2">
      <c r="E290" s="34"/>
      <c r="F290" s="34"/>
    </row>
    <row r="291" spans="5:6" ht="12.75" x14ac:dyDescent="0.2">
      <c r="E291" s="34"/>
      <c r="F291" s="34"/>
    </row>
    <row r="292" spans="5:6" ht="12.75" x14ac:dyDescent="0.2">
      <c r="E292" s="34"/>
      <c r="F292" s="34"/>
    </row>
    <row r="293" spans="5:6" ht="12.75" x14ac:dyDescent="0.2">
      <c r="E293" s="34"/>
      <c r="F293" s="34"/>
    </row>
    <row r="294" spans="5:6" ht="12.75" x14ac:dyDescent="0.2">
      <c r="E294" s="34"/>
      <c r="F294" s="34"/>
    </row>
    <row r="295" spans="5:6" ht="12.75" x14ac:dyDescent="0.2">
      <c r="E295" s="34"/>
      <c r="F295" s="34"/>
    </row>
    <row r="296" spans="5:6" ht="12.75" x14ac:dyDescent="0.2">
      <c r="E296" s="34"/>
      <c r="F296" s="34"/>
    </row>
    <row r="297" spans="5:6" ht="12.75" x14ac:dyDescent="0.2">
      <c r="E297" s="34"/>
      <c r="F297" s="34"/>
    </row>
    <row r="298" spans="5:6" ht="12.75" x14ac:dyDescent="0.2">
      <c r="E298" s="34"/>
      <c r="F298" s="34"/>
    </row>
    <row r="299" spans="5:6" ht="12.75" x14ac:dyDescent="0.2">
      <c r="E299" s="34"/>
      <c r="F299" s="34"/>
    </row>
    <row r="300" spans="5:6" ht="12.75" x14ac:dyDescent="0.2">
      <c r="E300" s="34"/>
      <c r="F300" s="34"/>
    </row>
    <row r="301" spans="5:6" ht="12.75" x14ac:dyDescent="0.2">
      <c r="E301" s="34"/>
      <c r="F301" s="34"/>
    </row>
    <row r="302" spans="5:6" ht="12.75" x14ac:dyDescent="0.2">
      <c r="E302" s="34"/>
      <c r="F302" s="34"/>
    </row>
    <row r="303" spans="5:6" ht="12.75" x14ac:dyDescent="0.2">
      <c r="E303" s="34"/>
      <c r="F303" s="34"/>
    </row>
    <row r="304" spans="5:6" ht="12.75" x14ac:dyDescent="0.2">
      <c r="E304" s="34"/>
      <c r="F304" s="34"/>
    </row>
    <row r="305" spans="5:6" ht="12.75" x14ac:dyDescent="0.2">
      <c r="E305" s="34"/>
      <c r="F305" s="34"/>
    </row>
    <row r="306" spans="5:6" ht="12.75" x14ac:dyDescent="0.2">
      <c r="E306" s="34"/>
      <c r="F306" s="34"/>
    </row>
    <row r="307" spans="5:6" ht="12.75" x14ac:dyDescent="0.2">
      <c r="E307" s="34"/>
      <c r="F307" s="34"/>
    </row>
    <row r="308" spans="5:6" ht="12.75" x14ac:dyDescent="0.2">
      <c r="E308" s="34"/>
      <c r="F308" s="34"/>
    </row>
    <row r="309" spans="5:6" ht="12.75" x14ac:dyDescent="0.2">
      <c r="E309" s="34"/>
      <c r="F309" s="34"/>
    </row>
    <row r="310" spans="5:6" ht="12.75" x14ac:dyDescent="0.2">
      <c r="E310" s="34"/>
      <c r="F310" s="34"/>
    </row>
    <row r="311" spans="5:6" ht="12.75" x14ac:dyDescent="0.2">
      <c r="E311" s="34"/>
      <c r="F311" s="34"/>
    </row>
    <row r="312" spans="5:6" ht="12.75" x14ac:dyDescent="0.2">
      <c r="E312" s="34"/>
      <c r="F312" s="34"/>
    </row>
    <row r="313" spans="5:6" ht="12.75" x14ac:dyDescent="0.2">
      <c r="E313" s="34"/>
      <c r="F313" s="34"/>
    </row>
    <row r="314" spans="5:6" ht="12.75" x14ac:dyDescent="0.2">
      <c r="E314" s="34"/>
      <c r="F314" s="34"/>
    </row>
    <row r="315" spans="5:6" ht="12.75" x14ac:dyDescent="0.2">
      <c r="E315" s="34"/>
      <c r="F315" s="34"/>
    </row>
    <row r="316" spans="5:6" ht="12.75" x14ac:dyDescent="0.2">
      <c r="E316" s="34"/>
      <c r="F316" s="34"/>
    </row>
    <row r="317" spans="5:6" ht="12.75" x14ac:dyDescent="0.2">
      <c r="E317" s="34"/>
      <c r="F317" s="34"/>
    </row>
    <row r="318" spans="5:6" ht="12.75" x14ac:dyDescent="0.2">
      <c r="E318" s="34"/>
      <c r="F318" s="34"/>
    </row>
    <row r="319" spans="5:6" ht="12.75" x14ac:dyDescent="0.2">
      <c r="E319" s="34"/>
      <c r="F319" s="34"/>
    </row>
    <row r="320" spans="5:6" ht="12.75" x14ac:dyDescent="0.2">
      <c r="E320" s="34"/>
      <c r="F320" s="34"/>
    </row>
    <row r="321" spans="5:6" ht="12.75" x14ac:dyDescent="0.2">
      <c r="E321" s="34"/>
      <c r="F321" s="34"/>
    </row>
    <row r="322" spans="5:6" ht="12.75" x14ac:dyDescent="0.2">
      <c r="E322" s="34"/>
      <c r="F322" s="34"/>
    </row>
    <row r="323" spans="5:6" ht="12.75" x14ac:dyDescent="0.2">
      <c r="E323" s="34"/>
      <c r="F323" s="34"/>
    </row>
    <row r="324" spans="5:6" ht="12.75" x14ac:dyDescent="0.2">
      <c r="E324" s="34"/>
      <c r="F324" s="34"/>
    </row>
    <row r="325" spans="5:6" ht="12.75" x14ac:dyDescent="0.2">
      <c r="E325" s="34"/>
      <c r="F325" s="34"/>
    </row>
    <row r="326" spans="5:6" ht="12.75" x14ac:dyDescent="0.2">
      <c r="E326" s="34"/>
      <c r="F326" s="34"/>
    </row>
    <row r="327" spans="5:6" ht="12.75" x14ac:dyDescent="0.2">
      <c r="E327" s="34"/>
      <c r="F327" s="34"/>
    </row>
    <row r="328" spans="5:6" ht="12.75" x14ac:dyDescent="0.2">
      <c r="E328" s="34"/>
      <c r="F328" s="34"/>
    </row>
    <row r="329" spans="5:6" ht="12.75" x14ac:dyDescent="0.2">
      <c r="E329" s="34"/>
      <c r="F329" s="34"/>
    </row>
    <row r="330" spans="5:6" ht="12.75" x14ac:dyDescent="0.2">
      <c r="E330" s="34"/>
      <c r="F330" s="34"/>
    </row>
    <row r="331" spans="5:6" ht="12.75" x14ac:dyDescent="0.2">
      <c r="E331" s="34"/>
      <c r="F331" s="34"/>
    </row>
    <row r="332" spans="5:6" ht="12.75" x14ac:dyDescent="0.2">
      <c r="E332" s="34"/>
      <c r="F332" s="34"/>
    </row>
    <row r="333" spans="5:6" ht="12.75" x14ac:dyDescent="0.2">
      <c r="E333" s="34"/>
      <c r="F333" s="34"/>
    </row>
    <row r="334" spans="5:6" ht="12.75" x14ac:dyDescent="0.2">
      <c r="E334" s="34"/>
      <c r="F334" s="34"/>
    </row>
    <row r="335" spans="5:6" ht="12.75" x14ac:dyDescent="0.2">
      <c r="E335" s="34"/>
      <c r="F335" s="34"/>
    </row>
    <row r="336" spans="5:6" ht="12.75" x14ac:dyDescent="0.2">
      <c r="E336" s="34"/>
      <c r="F336" s="34"/>
    </row>
    <row r="337" spans="5:6" ht="12.75" x14ac:dyDescent="0.2">
      <c r="E337" s="34"/>
      <c r="F337" s="34"/>
    </row>
    <row r="338" spans="5:6" ht="12.75" x14ac:dyDescent="0.2">
      <c r="E338" s="34"/>
      <c r="F338" s="34"/>
    </row>
    <row r="339" spans="5:6" ht="12.75" x14ac:dyDescent="0.2">
      <c r="E339" s="34"/>
      <c r="F339" s="34"/>
    </row>
    <row r="340" spans="5:6" ht="12.75" x14ac:dyDescent="0.2">
      <c r="E340" s="34"/>
      <c r="F340" s="34"/>
    </row>
    <row r="341" spans="5:6" ht="12.75" x14ac:dyDescent="0.2">
      <c r="E341" s="34"/>
      <c r="F341" s="34"/>
    </row>
    <row r="342" spans="5:6" ht="12.75" x14ac:dyDescent="0.2">
      <c r="E342" s="34"/>
      <c r="F342" s="34"/>
    </row>
    <row r="343" spans="5:6" ht="12.75" x14ac:dyDescent="0.2">
      <c r="E343" s="34"/>
      <c r="F343" s="34"/>
    </row>
    <row r="344" spans="5:6" ht="12.75" x14ac:dyDescent="0.2">
      <c r="E344" s="34"/>
      <c r="F344" s="34"/>
    </row>
    <row r="345" spans="5:6" ht="12.75" x14ac:dyDescent="0.2">
      <c r="E345" s="34"/>
      <c r="F345" s="34"/>
    </row>
    <row r="346" spans="5:6" ht="12.75" x14ac:dyDescent="0.2">
      <c r="E346" s="34"/>
      <c r="F346" s="34"/>
    </row>
    <row r="347" spans="5:6" ht="12.75" x14ac:dyDescent="0.2">
      <c r="E347" s="34"/>
      <c r="F347" s="34"/>
    </row>
    <row r="348" spans="5:6" ht="12.75" x14ac:dyDescent="0.2">
      <c r="E348" s="34"/>
      <c r="F348" s="34"/>
    </row>
    <row r="349" spans="5:6" ht="12.75" x14ac:dyDescent="0.2">
      <c r="E349" s="34"/>
      <c r="F349" s="34"/>
    </row>
    <row r="350" spans="5:6" ht="12.75" x14ac:dyDescent="0.2">
      <c r="E350" s="34"/>
      <c r="F350" s="34"/>
    </row>
    <row r="351" spans="5:6" ht="12.75" x14ac:dyDescent="0.2">
      <c r="E351" s="34"/>
      <c r="F351" s="34"/>
    </row>
    <row r="352" spans="5:6" ht="12.75" x14ac:dyDescent="0.2">
      <c r="E352" s="34"/>
      <c r="F352" s="34"/>
    </row>
    <row r="353" spans="5:6" ht="12.75" x14ac:dyDescent="0.2">
      <c r="E353" s="34"/>
      <c r="F353" s="34"/>
    </row>
    <row r="354" spans="5:6" ht="12.75" x14ac:dyDescent="0.2">
      <c r="E354" s="34"/>
      <c r="F354" s="34"/>
    </row>
    <row r="355" spans="5:6" ht="12.75" x14ac:dyDescent="0.2">
      <c r="E355" s="34"/>
      <c r="F355" s="34"/>
    </row>
    <row r="356" spans="5:6" ht="12.75" x14ac:dyDescent="0.2">
      <c r="E356" s="34"/>
      <c r="F356" s="34"/>
    </row>
    <row r="357" spans="5:6" ht="12.75" x14ac:dyDescent="0.2">
      <c r="E357" s="34"/>
      <c r="F357" s="34"/>
    </row>
    <row r="358" spans="5:6" ht="12.75" x14ac:dyDescent="0.2">
      <c r="E358" s="34"/>
      <c r="F358" s="34"/>
    </row>
    <row r="359" spans="5:6" ht="12.75" x14ac:dyDescent="0.2">
      <c r="E359" s="34"/>
      <c r="F359" s="34"/>
    </row>
    <row r="360" spans="5:6" ht="12.75" x14ac:dyDescent="0.2">
      <c r="E360" s="34"/>
      <c r="F360" s="34"/>
    </row>
    <row r="361" spans="5:6" ht="12.75" x14ac:dyDescent="0.2">
      <c r="E361" s="34"/>
      <c r="F361" s="34"/>
    </row>
    <row r="362" spans="5:6" ht="12.75" x14ac:dyDescent="0.2">
      <c r="E362" s="34"/>
      <c r="F362" s="34"/>
    </row>
    <row r="363" spans="5:6" ht="12.75" x14ac:dyDescent="0.2">
      <c r="E363" s="34"/>
      <c r="F363" s="34"/>
    </row>
    <row r="364" spans="5:6" ht="12.75" x14ac:dyDescent="0.2">
      <c r="E364" s="34"/>
      <c r="F364" s="34"/>
    </row>
    <row r="365" spans="5:6" ht="12.75" x14ac:dyDescent="0.2">
      <c r="E365" s="34"/>
      <c r="F365" s="34"/>
    </row>
    <row r="366" spans="5:6" ht="12.75" x14ac:dyDescent="0.2">
      <c r="E366" s="34"/>
      <c r="F366" s="34"/>
    </row>
    <row r="367" spans="5:6" ht="12.75" x14ac:dyDescent="0.2">
      <c r="E367" s="34"/>
      <c r="F367" s="34"/>
    </row>
    <row r="368" spans="5:6" ht="12.75" x14ac:dyDescent="0.2">
      <c r="E368" s="34"/>
      <c r="F368" s="34"/>
    </row>
    <row r="369" spans="5:6" ht="12.75" x14ac:dyDescent="0.2">
      <c r="E369" s="34"/>
      <c r="F369" s="34"/>
    </row>
    <row r="370" spans="5:6" ht="12.75" x14ac:dyDescent="0.2">
      <c r="E370" s="34"/>
      <c r="F370" s="34"/>
    </row>
    <row r="371" spans="5:6" ht="12.75" x14ac:dyDescent="0.2">
      <c r="E371" s="34"/>
      <c r="F371" s="34"/>
    </row>
    <row r="372" spans="5:6" ht="12.75" x14ac:dyDescent="0.2">
      <c r="E372" s="34"/>
      <c r="F372" s="34"/>
    </row>
    <row r="373" spans="5:6" ht="12.75" x14ac:dyDescent="0.2">
      <c r="E373" s="34"/>
      <c r="F373" s="34"/>
    </row>
    <row r="374" spans="5:6" ht="12.75" x14ac:dyDescent="0.2">
      <c r="E374" s="34"/>
      <c r="F374" s="34"/>
    </row>
    <row r="375" spans="5:6" ht="12.75" x14ac:dyDescent="0.2">
      <c r="E375" s="34"/>
      <c r="F375" s="34"/>
    </row>
    <row r="376" spans="5:6" ht="12.75" x14ac:dyDescent="0.2">
      <c r="E376" s="34"/>
      <c r="F376" s="34"/>
    </row>
    <row r="377" spans="5:6" ht="12.75" x14ac:dyDescent="0.2">
      <c r="E377" s="34"/>
      <c r="F377" s="34"/>
    </row>
    <row r="378" spans="5:6" ht="12.75" x14ac:dyDescent="0.2">
      <c r="E378" s="34"/>
      <c r="F378" s="34"/>
    </row>
    <row r="379" spans="5:6" ht="12.75" x14ac:dyDescent="0.2">
      <c r="E379" s="34"/>
      <c r="F379" s="34"/>
    </row>
    <row r="380" spans="5:6" ht="12.75" x14ac:dyDescent="0.2">
      <c r="E380" s="34"/>
      <c r="F380" s="34"/>
    </row>
    <row r="381" spans="5:6" ht="12.75" x14ac:dyDescent="0.2">
      <c r="E381" s="34"/>
      <c r="F381" s="34"/>
    </row>
    <row r="382" spans="5:6" ht="12.75" x14ac:dyDescent="0.2">
      <c r="E382" s="34"/>
      <c r="F382" s="34"/>
    </row>
    <row r="383" spans="5:6" ht="12.75" x14ac:dyDescent="0.2">
      <c r="E383" s="34"/>
      <c r="F383" s="34"/>
    </row>
    <row r="384" spans="5:6" ht="12.75" x14ac:dyDescent="0.2">
      <c r="E384" s="34"/>
      <c r="F384" s="34"/>
    </row>
    <row r="385" spans="5:6" ht="12.75" x14ac:dyDescent="0.2">
      <c r="E385" s="34"/>
      <c r="F385" s="34"/>
    </row>
    <row r="386" spans="5:6" ht="12.75" x14ac:dyDescent="0.2">
      <c r="E386" s="34"/>
      <c r="F386" s="34"/>
    </row>
    <row r="387" spans="5:6" ht="12.75" x14ac:dyDescent="0.2">
      <c r="E387" s="34"/>
      <c r="F387" s="34"/>
    </row>
    <row r="388" spans="5:6" ht="12.75" x14ac:dyDescent="0.2">
      <c r="E388" s="34"/>
      <c r="F388" s="34"/>
    </row>
    <row r="389" spans="5:6" ht="12.75" x14ac:dyDescent="0.2">
      <c r="E389" s="34"/>
      <c r="F389" s="34"/>
    </row>
    <row r="390" spans="5:6" ht="12.75" x14ac:dyDescent="0.2">
      <c r="E390" s="34"/>
      <c r="F390" s="34"/>
    </row>
    <row r="391" spans="5:6" ht="12.75" x14ac:dyDescent="0.2">
      <c r="E391" s="34"/>
      <c r="F391" s="34"/>
    </row>
    <row r="392" spans="5:6" ht="12.75" x14ac:dyDescent="0.2">
      <c r="E392" s="34"/>
      <c r="F392" s="34"/>
    </row>
    <row r="393" spans="5:6" ht="12.75" x14ac:dyDescent="0.2">
      <c r="E393" s="34"/>
      <c r="F393" s="34"/>
    </row>
    <row r="394" spans="5:6" ht="12.75" x14ac:dyDescent="0.2">
      <c r="E394" s="34"/>
      <c r="F394" s="34"/>
    </row>
    <row r="395" spans="5:6" ht="12.75" x14ac:dyDescent="0.2">
      <c r="E395" s="34"/>
      <c r="F395" s="34"/>
    </row>
    <row r="396" spans="5:6" ht="12.75" x14ac:dyDescent="0.2">
      <c r="E396" s="34"/>
      <c r="F396" s="34"/>
    </row>
    <row r="397" spans="5:6" ht="12.75" x14ac:dyDescent="0.2">
      <c r="E397" s="34"/>
      <c r="F397" s="34"/>
    </row>
    <row r="398" spans="5:6" ht="12.75" x14ac:dyDescent="0.2">
      <c r="E398" s="34"/>
      <c r="F398" s="34"/>
    </row>
    <row r="399" spans="5:6" ht="12.75" x14ac:dyDescent="0.2">
      <c r="E399" s="34"/>
      <c r="F399" s="34"/>
    </row>
    <row r="400" spans="5:6" ht="12.75" x14ac:dyDescent="0.2">
      <c r="E400" s="34"/>
      <c r="F400" s="34"/>
    </row>
    <row r="401" spans="5:6" ht="12.75" x14ac:dyDescent="0.2">
      <c r="E401" s="34"/>
      <c r="F401" s="34"/>
    </row>
    <row r="402" spans="5:6" ht="12.75" x14ac:dyDescent="0.2">
      <c r="E402" s="34"/>
      <c r="F402" s="34"/>
    </row>
    <row r="403" spans="5:6" ht="12.75" x14ac:dyDescent="0.2">
      <c r="E403" s="34"/>
      <c r="F403" s="34"/>
    </row>
    <row r="404" spans="5:6" ht="12.75" x14ac:dyDescent="0.2">
      <c r="E404" s="34"/>
      <c r="F404" s="34"/>
    </row>
    <row r="405" spans="5:6" ht="12.75" x14ac:dyDescent="0.2">
      <c r="E405" s="34"/>
      <c r="F405" s="34"/>
    </row>
    <row r="406" spans="5:6" ht="12.75" x14ac:dyDescent="0.2">
      <c r="E406" s="34"/>
      <c r="F406" s="34"/>
    </row>
    <row r="407" spans="5:6" ht="12.75" x14ac:dyDescent="0.2">
      <c r="E407" s="34"/>
      <c r="F407" s="34"/>
    </row>
    <row r="408" spans="5:6" ht="12.75" x14ac:dyDescent="0.2">
      <c r="E408" s="34"/>
      <c r="F408" s="34"/>
    </row>
    <row r="409" spans="5:6" ht="12.75" x14ac:dyDescent="0.2">
      <c r="E409" s="34"/>
      <c r="F409" s="34"/>
    </row>
    <row r="410" spans="5:6" ht="12.75" x14ac:dyDescent="0.2">
      <c r="E410" s="34"/>
      <c r="F410" s="34"/>
    </row>
    <row r="411" spans="5:6" ht="12.75" x14ac:dyDescent="0.2">
      <c r="E411" s="34"/>
      <c r="F411" s="34"/>
    </row>
    <row r="412" spans="5:6" ht="12.75" x14ac:dyDescent="0.2">
      <c r="E412" s="34"/>
      <c r="F412" s="34"/>
    </row>
    <row r="413" spans="5:6" ht="12.75" x14ac:dyDescent="0.2">
      <c r="E413" s="34"/>
      <c r="F413" s="34"/>
    </row>
    <row r="414" spans="5:6" ht="12.75" x14ac:dyDescent="0.2">
      <c r="E414" s="34"/>
      <c r="F414" s="34"/>
    </row>
    <row r="415" spans="5:6" ht="12.75" x14ac:dyDescent="0.2">
      <c r="E415" s="34"/>
      <c r="F415" s="34"/>
    </row>
    <row r="416" spans="5:6" ht="12.75" x14ac:dyDescent="0.2">
      <c r="E416" s="34"/>
      <c r="F416" s="34"/>
    </row>
    <row r="417" spans="5:6" ht="12.75" x14ac:dyDescent="0.2">
      <c r="E417" s="34"/>
      <c r="F417" s="34"/>
    </row>
    <row r="418" spans="5:6" ht="12.75" x14ac:dyDescent="0.2">
      <c r="E418" s="34"/>
      <c r="F418" s="34"/>
    </row>
    <row r="419" spans="5:6" ht="12.75" x14ac:dyDescent="0.2">
      <c r="E419" s="34"/>
      <c r="F419" s="34"/>
    </row>
    <row r="420" spans="5:6" ht="12.75" x14ac:dyDescent="0.2">
      <c r="E420" s="34"/>
      <c r="F420" s="34"/>
    </row>
    <row r="421" spans="5:6" ht="12.75" x14ac:dyDescent="0.2">
      <c r="E421" s="34"/>
      <c r="F421" s="34"/>
    </row>
    <row r="422" spans="5:6" ht="12.75" x14ac:dyDescent="0.2">
      <c r="E422" s="34"/>
      <c r="F422" s="34"/>
    </row>
    <row r="423" spans="5:6" ht="12.75" x14ac:dyDescent="0.2">
      <c r="E423" s="34"/>
      <c r="F423" s="34"/>
    </row>
    <row r="424" spans="5:6" ht="12.75" x14ac:dyDescent="0.2">
      <c r="E424" s="34"/>
      <c r="F424" s="34"/>
    </row>
    <row r="425" spans="5:6" ht="12.75" x14ac:dyDescent="0.2">
      <c r="E425" s="34"/>
      <c r="F425" s="34"/>
    </row>
    <row r="426" spans="5:6" ht="12.75" x14ac:dyDescent="0.2">
      <c r="E426" s="34"/>
      <c r="F426" s="34"/>
    </row>
    <row r="427" spans="5:6" ht="12.75" x14ac:dyDescent="0.2">
      <c r="E427" s="34"/>
      <c r="F427" s="34"/>
    </row>
    <row r="428" spans="5:6" ht="12.75" x14ac:dyDescent="0.2">
      <c r="E428" s="34"/>
      <c r="F428" s="34"/>
    </row>
    <row r="429" spans="5:6" ht="12.75" x14ac:dyDescent="0.2">
      <c r="E429" s="34"/>
      <c r="F429" s="34"/>
    </row>
    <row r="430" spans="5:6" ht="12.75" x14ac:dyDescent="0.2">
      <c r="E430" s="34"/>
      <c r="F430" s="34"/>
    </row>
    <row r="431" spans="5:6" ht="12.75" x14ac:dyDescent="0.2">
      <c r="E431" s="34"/>
      <c r="F431" s="34"/>
    </row>
    <row r="432" spans="5:6" ht="12.75" x14ac:dyDescent="0.2">
      <c r="E432" s="34"/>
      <c r="F432" s="34"/>
    </row>
    <row r="433" spans="5:6" ht="12.75" x14ac:dyDescent="0.2">
      <c r="E433" s="34"/>
      <c r="F433" s="34"/>
    </row>
    <row r="434" spans="5:6" ht="12.75" x14ac:dyDescent="0.2">
      <c r="E434" s="34"/>
      <c r="F434" s="34"/>
    </row>
    <row r="435" spans="5:6" ht="12.75" x14ac:dyDescent="0.2">
      <c r="E435" s="34"/>
      <c r="F435" s="34"/>
    </row>
    <row r="436" spans="5:6" ht="12.75" x14ac:dyDescent="0.2">
      <c r="E436" s="34"/>
      <c r="F436" s="34"/>
    </row>
    <row r="437" spans="5:6" ht="12.75" x14ac:dyDescent="0.2">
      <c r="E437" s="34"/>
      <c r="F437" s="34"/>
    </row>
    <row r="438" spans="5:6" ht="12.75" x14ac:dyDescent="0.2">
      <c r="E438" s="34"/>
      <c r="F438" s="34"/>
    </row>
    <row r="439" spans="5:6" ht="12.75" x14ac:dyDescent="0.2">
      <c r="E439" s="34"/>
      <c r="F439" s="34"/>
    </row>
    <row r="440" spans="5:6" ht="12.75" x14ac:dyDescent="0.2">
      <c r="E440" s="34"/>
      <c r="F440" s="34"/>
    </row>
    <row r="441" spans="5:6" ht="12.75" x14ac:dyDescent="0.2">
      <c r="E441" s="34"/>
      <c r="F441" s="34"/>
    </row>
    <row r="442" spans="5:6" ht="12.75" x14ac:dyDescent="0.2">
      <c r="E442" s="34"/>
      <c r="F442" s="34"/>
    </row>
    <row r="443" spans="5:6" ht="12.75" x14ac:dyDescent="0.2">
      <c r="E443" s="34"/>
      <c r="F443" s="34"/>
    </row>
    <row r="444" spans="5:6" ht="12.75" x14ac:dyDescent="0.2">
      <c r="E444" s="34"/>
      <c r="F444" s="34"/>
    </row>
    <row r="445" spans="5:6" ht="12.75" x14ac:dyDescent="0.2">
      <c r="E445" s="34"/>
      <c r="F445" s="34"/>
    </row>
  </sheetData>
  <mergeCells count="4">
    <mergeCell ref="A3:E3"/>
    <mergeCell ref="A5:E5"/>
    <mergeCell ref="A6:E6"/>
    <mergeCell ref="A7:E7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353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0</xdr:col>
                    <xdr:colOff>1085850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54" r:id="rId5" name="Button 2">
              <controlPr defaultSize="0" print="0" autoFill="0" autoPict="0" macro="[0]!Print_Sheet4A1_Reserve_2">
                <anchor moveWithCells="1" sizeWithCells="1">
                  <from>
                    <xdr:col>0</xdr:col>
                    <xdr:colOff>9525</xdr:colOff>
                    <xdr:row>1</xdr:row>
                    <xdr:rowOff>123825</xdr:rowOff>
                  </from>
                  <to>
                    <xdr:col>0</xdr:col>
                    <xdr:colOff>1085850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55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104775</xdr:colOff>
                    <xdr:row>0</xdr:row>
                    <xdr:rowOff>9525</xdr:rowOff>
                  </from>
                  <to>
                    <xdr:col>5</xdr:col>
                    <xdr:colOff>133350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56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95250</xdr:colOff>
                    <xdr:row>1</xdr:row>
                    <xdr:rowOff>104775</xdr:rowOff>
                  </from>
                  <to>
                    <xdr:col>5</xdr:col>
                    <xdr:colOff>133350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indexed="50"/>
  </sheetPr>
  <dimension ref="A1:W350"/>
  <sheetViews>
    <sheetView showGridLines="0" zoomScaleNormal="100" workbookViewId="0">
      <selection activeCell="F20" sqref="F20"/>
    </sheetView>
  </sheetViews>
  <sheetFormatPr defaultColWidth="9.42578125" defaultRowHeight="12.75" x14ac:dyDescent="0.2"/>
  <cols>
    <col min="1" max="2" width="5.5703125" style="870" customWidth="1"/>
    <col min="3" max="3" width="12.5703125" style="870" customWidth="1"/>
    <col min="4" max="5" width="6.85546875" style="870" customWidth="1"/>
    <col min="6" max="6" width="10.5703125" style="870" customWidth="1"/>
    <col min="7" max="7" width="6.85546875" style="870" customWidth="1"/>
    <col min="8" max="8" width="14.5703125" style="870" customWidth="1"/>
    <col min="9" max="9" width="6.85546875" style="870" customWidth="1"/>
    <col min="10" max="10" width="14.5703125" style="870" customWidth="1"/>
    <col min="11" max="11" width="10.140625" style="870" customWidth="1"/>
    <col min="12" max="12" width="13.140625" style="870" customWidth="1"/>
    <col min="13" max="13" width="13.85546875" style="870" customWidth="1"/>
    <col min="14" max="14" width="11.85546875" style="870" customWidth="1"/>
    <col min="15" max="16" width="11.140625" style="870" customWidth="1"/>
    <col min="17" max="17" width="2.140625" style="870" customWidth="1"/>
    <col min="18" max="18" width="13.5703125" style="870" customWidth="1"/>
    <col min="19" max="19" width="2.140625" style="870" customWidth="1"/>
    <col min="20" max="16384" width="9.42578125" style="870"/>
  </cols>
  <sheetData>
    <row r="1" spans="1:23" x14ac:dyDescent="0.2">
      <c r="J1" s="871" t="s">
        <v>675</v>
      </c>
      <c r="P1" s="872"/>
    </row>
    <row r="2" spans="1:23" ht="15.75" customHeight="1" x14ac:dyDescent="0.2">
      <c r="J2" s="870" t="s">
        <v>1301</v>
      </c>
      <c r="M2" s="873"/>
      <c r="N2" s="873"/>
      <c r="O2" s="873"/>
      <c r="P2" s="873"/>
      <c r="Q2" s="873"/>
    </row>
    <row r="3" spans="1:23" ht="11.1" customHeight="1" x14ac:dyDescent="0.2">
      <c r="S3" s="309"/>
    </row>
    <row r="4" spans="1:23" ht="19.5" customHeight="1" x14ac:dyDescent="0.2">
      <c r="A4" s="874"/>
      <c r="B4" s="1420" t="str">
        <f>'4X'!D2</f>
        <v>2015 BUDGET STATEMENT CAMDEN COUNTY WELFARE AGENCY</v>
      </c>
      <c r="C4" s="1420"/>
      <c r="D4" s="1420"/>
      <c r="E4" s="1420"/>
      <c r="F4" s="1420"/>
      <c r="G4" s="1420"/>
      <c r="H4" s="1420"/>
      <c r="I4" s="1420"/>
      <c r="J4" s="1420"/>
      <c r="K4" s="874"/>
      <c r="L4" s="874"/>
      <c r="M4" s="874"/>
      <c r="N4" s="874"/>
      <c r="O4" s="874"/>
      <c r="P4" s="874"/>
      <c r="Q4" s="874"/>
      <c r="R4" s="874"/>
      <c r="S4" s="309"/>
    </row>
    <row r="5" spans="1:23" ht="8.4499999999999993" customHeight="1" x14ac:dyDescent="0.2">
      <c r="A5" s="874"/>
      <c r="B5" s="874"/>
      <c r="D5" s="874"/>
      <c r="E5" s="874"/>
      <c r="F5" s="874"/>
      <c r="G5" s="874"/>
      <c r="H5" s="874"/>
      <c r="I5" s="874"/>
      <c r="J5" s="874"/>
      <c r="K5" s="874"/>
      <c r="L5" s="874"/>
      <c r="M5" s="874"/>
      <c r="N5" s="874"/>
      <c r="O5" s="874"/>
      <c r="P5" s="874"/>
      <c r="Q5" s="874"/>
      <c r="R5" s="874"/>
      <c r="S5" s="309"/>
    </row>
    <row r="6" spans="1:23" ht="15.75" customHeight="1" x14ac:dyDescent="0.2">
      <c r="B6" s="1360" t="s">
        <v>676</v>
      </c>
      <c r="C6" s="1360"/>
      <c r="D6" s="1360"/>
      <c r="E6" s="1360"/>
      <c r="F6" s="1360"/>
      <c r="G6" s="1360"/>
      <c r="H6" s="1360"/>
      <c r="I6" s="1360"/>
      <c r="J6" s="1360"/>
      <c r="K6" s="337"/>
      <c r="L6" s="337"/>
      <c r="M6" s="337"/>
      <c r="N6" s="337"/>
      <c r="O6" s="337"/>
      <c r="P6" s="337"/>
      <c r="Q6" s="337"/>
      <c r="R6" s="337"/>
      <c r="S6" s="309"/>
    </row>
    <row r="7" spans="1:23" ht="11.25" customHeight="1" x14ac:dyDescent="0.2">
      <c r="A7" s="873"/>
      <c r="B7" s="875"/>
      <c r="K7" s="873"/>
      <c r="L7" s="873"/>
    </row>
    <row r="8" spans="1:23" ht="10.5" customHeight="1" x14ac:dyDescent="0.2">
      <c r="A8" s="873"/>
      <c r="B8" s="873"/>
      <c r="C8" s="873"/>
      <c r="D8" s="873"/>
      <c r="E8" s="873"/>
      <c r="F8" s="873"/>
      <c r="G8" s="873"/>
      <c r="H8" s="873"/>
      <c r="I8" s="873"/>
      <c r="J8" s="873"/>
      <c r="K8" s="873"/>
      <c r="L8" s="873"/>
      <c r="M8" s="873"/>
      <c r="N8" s="873"/>
      <c r="O8" s="873"/>
      <c r="P8" s="873"/>
      <c r="Q8" s="873"/>
      <c r="R8" s="873"/>
      <c r="S8" s="873"/>
      <c r="T8" s="873"/>
      <c r="U8" s="873"/>
      <c r="V8" s="873"/>
      <c r="W8" s="873"/>
    </row>
    <row r="9" spans="1:23" ht="25.5" customHeight="1" x14ac:dyDescent="0.2">
      <c r="A9" s="873" t="s">
        <v>677</v>
      </c>
      <c r="B9" s="876" t="s">
        <v>296</v>
      </c>
      <c r="C9" s="873"/>
      <c r="D9" s="873"/>
      <c r="E9" s="873"/>
      <c r="F9" s="873"/>
      <c r="G9" s="877"/>
      <c r="H9" s="878">
        <f>[1]FSS!$U$2</f>
        <v>16870684.031615384</v>
      </c>
      <c r="I9" s="877"/>
      <c r="J9" s="873"/>
      <c r="K9" s="873"/>
      <c r="L9" s="309"/>
      <c r="N9" s="879"/>
      <c r="O9" s="879"/>
      <c r="P9" s="879"/>
      <c r="Q9" s="879"/>
      <c r="R9" s="877"/>
      <c r="S9" s="873"/>
      <c r="T9" s="873"/>
      <c r="U9" s="873"/>
      <c r="V9" s="873"/>
      <c r="W9" s="873"/>
    </row>
    <row r="10" spans="1:23" x14ac:dyDescent="0.2">
      <c r="E10" s="880"/>
      <c r="G10" s="881"/>
      <c r="H10" s="882"/>
      <c r="I10" s="881"/>
      <c r="J10" s="880"/>
      <c r="K10" s="880"/>
      <c r="L10" s="309"/>
      <c r="R10" s="880"/>
    </row>
    <row r="11" spans="1:23" ht="25.5" customHeight="1" x14ac:dyDescent="0.2">
      <c r="A11" s="873"/>
      <c r="B11" s="876" t="s">
        <v>297</v>
      </c>
      <c r="C11" s="873"/>
      <c r="D11" s="873"/>
      <c r="H11" s="883">
        <f>[1]FSS!$U$3</f>
        <v>272.8</v>
      </c>
      <c r="L11" s="309"/>
      <c r="N11" s="884"/>
      <c r="O11" s="884"/>
      <c r="P11" s="884"/>
      <c r="Q11" s="884"/>
    </row>
    <row r="12" spans="1:23" x14ac:dyDescent="0.2">
      <c r="L12" s="309"/>
    </row>
    <row r="14" spans="1:23" x14ac:dyDescent="0.2">
      <c r="A14" s="873" t="s">
        <v>678</v>
      </c>
      <c r="B14" s="873" t="s">
        <v>679</v>
      </c>
      <c r="C14" s="873"/>
      <c r="D14" s="873"/>
      <c r="E14" s="873"/>
      <c r="F14" s="873"/>
      <c r="G14" s="873"/>
      <c r="H14" s="873"/>
      <c r="I14" s="873"/>
      <c r="J14" s="873"/>
      <c r="K14" s="873"/>
      <c r="L14" s="873"/>
      <c r="M14" s="873"/>
      <c r="N14" s="873"/>
      <c r="O14" s="873"/>
      <c r="P14" s="873"/>
      <c r="Q14" s="873"/>
    </row>
    <row r="15" spans="1:23" ht="9.9499999999999993" customHeight="1" x14ac:dyDescent="0.2">
      <c r="A15" s="873"/>
      <c r="B15" s="873"/>
      <c r="C15" s="873"/>
      <c r="D15" s="873"/>
      <c r="E15" s="873"/>
      <c r="F15" s="873"/>
      <c r="G15" s="873"/>
      <c r="H15" s="873"/>
      <c r="I15" s="873"/>
      <c r="J15" s="873"/>
      <c r="K15" s="873"/>
      <c r="L15" s="873"/>
      <c r="M15" s="873"/>
      <c r="N15" s="873"/>
      <c r="O15" s="873"/>
      <c r="P15" s="873"/>
      <c r="Q15" s="873"/>
    </row>
    <row r="16" spans="1:23" ht="12.6" customHeight="1" x14ac:dyDescent="0.2">
      <c r="A16" s="873"/>
      <c r="B16" s="873"/>
      <c r="C16" s="873"/>
      <c r="D16" s="873"/>
      <c r="E16" s="873"/>
      <c r="F16" s="873"/>
      <c r="G16" s="873"/>
      <c r="H16" s="885" t="s">
        <v>682</v>
      </c>
      <c r="I16" s="873"/>
      <c r="J16" s="885" t="s">
        <v>683</v>
      </c>
      <c r="K16" s="873"/>
      <c r="L16" s="873"/>
      <c r="M16" s="873"/>
      <c r="N16" s="873"/>
      <c r="O16" s="873"/>
      <c r="P16" s="873"/>
      <c r="Q16" s="873"/>
    </row>
    <row r="17" spans="1:17" x14ac:dyDescent="0.2">
      <c r="B17" s="1422" t="s">
        <v>680</v>
      </c>
      <c r="C17" s="1422"/>
      <c r="D17" s="1422"/>
      <c r="E17" s="873"/>
      <c r="F17" s="886" t="s">
        <v>681</v>
      </c>
      <c r="G17" s="873"/>
      <c r="H17" s="885" t="s">
        <v>686</v>
      </c>
      <c r="I17" s="873"/>
      <c r="J17" s="885" t="s">
        <v>686</v>
      </c>
      <c r="K17" s="873"/>
      <c r="L17" s="873"/>
      <c r="M17" s="887"/>
      <c r="N17" s="888"/>
      <c r="O17" s="887"/>
      <c r="P17" s="873"/>
      <c r="Q17" s="873"/>
    </row>
    <row r="18" spans="1:17" x14ac:dyDescent="0.2">
      <c r="B18" s="1422" t="s">
        <v>684</v>
      </c>
      <c r="C18" s="1422"/>
      <c r="D18" s="1422"/>
      <c r="E18" s="873"/>
      <c r="F18" s="886" t="s">
        <v>685</v>
      </c>
      <c r="G18" s="873"/>
      <c r="H18" s="885" t="s">
        <v>298</v>
      </c>
      <c r="I18" s="873"/>
      <c r="J18" s="885" t="s">
        <v>299</v>
      </c>
      <c r="K18" s="873"/>
      <c r="M18" s="887"/>
      <c r="N18" s="889"/>
      <c r="O18" s="887"/>
      <c r="Q18" s="873"/>
    </row>
    <row r="19" spans="1:17" x14ac:dyDescent="0.2">
      <c r="A19" s="1421" t="s">
        <v>473</v>
      </c>
      <c r="B19" s="1421"/>
      <c r="C19" s="1421"/>
      <c r="D19" s="1421"/>
      <c r="E19" s="873"/>
      <c r="F19" s="890" t="s">
        <v>484</v>
      </c>
      <c r="H19" s="890" t="s">
        <v>485</v>
      </c>
      <c r="I19" s="873"/>
      <c r="J19" s="890" t="s">
        <v>486</v>
      </c>
      <c r="K19" s="891"/>
      <c r="M19" s="892"/>
      <c r="N19" s="889"/>
      <c r="O19" s="892"/>
      <c r="Q19" s="891"/>
    </row>
    <row r="20" spans="1:17" ht="22.5" customHeight="1" x14ac:dyDescent="0.2">
      <c r="A20" s="873"/>
      <c r="B20" s="873" t="s">
        <v>140</v>
      </c>
      <c r="C20" s="873"/>
      <c r="D20" s="890" t="s">
        <v>1092</v>
      </c>
      <c r="E20" s="873"/>
      <c r="F20" s="893">
        <v>7.0999999999999994E-2</v>
      </c>
      <c r="G20" s="884"/>
      <c r="H20" s="894">
        <f>($H$9*F20)-86</f>
        <v>1197732.5662446921</v>
      </c>
      <c r="I20" s="895"/>
      <c r="J20" s="896">
        <f>H$11*F20</f>
        <v>19.3688</v>
      </c>
      <c r="K20" s="889"/>
      <c r="L20" s="889"/>
      <c r="M20" s="897"/>
      <c r="N20" s="897"/>
      <c r="O20" s="898"/>
      <c r="P20" s="899"/>
      <c r="Q20" s="884"/>
    </row>
    <row r="21" spans="1:17" ht="22.5" customHeight="1" x14ac:dyDescent="0.2">
      <c r="A21" s="873"/>
      <c r="B21" s="873" t="s">
        <v>1302</v>
      </c>
      <c r="C21" s="873"/>
      <c r="D21" s="890" t="s">
        <v>1087</v>
      </c>
      <c r="E21" s="873"/>
      <c r="F21" s="893">
        <v>0.59689999999999999</v>
      </c>
      <c r="G21" s="884"/>
      <c r="H21" s="894">
        <f>($H$9*F21)-308</f>
        <v>10069803.298471222</v>
      </c>
      <c r="I21" s="895"/>
      <c r="J21" s="896">
        <f t="shared" ref="J21:J31" si="0">H$11*F21</f>
        <v>162.83431999999999</v>
      </c>
      <c r="K21" s="889"/>
      <c r="L21" s="889"/>
      <c r="M21" s="897"/>
      <c r="N21" s="897"/>
      <c r="O21" s="898"/>
      <c r="P21" s="899"/>
      <c r="Q21" s="884"/>
    </row>
    <row r="22" spans="1:17" ht="22.5" customHeight="1" x14ac:dyDescent="0.2">
      <c r="A22" s="873"/>
      <c r="B22" s="873" t="s">
        <v>1303</v>
      </c>
      <c r="C22" s="873"/>
      <c r="D22" s="890" t="s">
        <v>1093</v>
      </c>
      <c r="E22" s="873"/>
      <c r="F22" s="893">
        <v>0</v>
      </c>
      <c r="G22" s="884"/>
      <c r="H22" s="894">
        <f>($H$9*F22)+654</f>
        <v>654</v>
      </c>
      <c r="I22" s="895"/>
      <c r="J22" s="896">
        <f>(H$11*F22)+0.01</f>
        <v>0.01</v>
      </c>
      <c r="K22" s="889"/>
      <c r="L22" s="889"/>
      <c r="M22" s="897"/>
      <c r="N22" s="897"/>
      <c r="O22" s="898"/>
      <c r="P22" s="899"/>
      <c r="Q22" s="884"/>
    </row>
    <row r="23" spans="1:17" ht="22.5" customHeight="1" x14ac:dyDescent="0.2">
      <c r="A23" s="873"/>
      <c r="B23" s="873" t="s">
        <v>1098</v>
      </c>
      <c r="C23" s="873"/>
      <c r="D23" s="890" t="s">
        <v>1094</v>
      </c>
      <c r="E23" s="873"/>
      <c r="F23" s="893">
        <v>0.15570000000000001</v>
      </c>
      <c r="G23" s="884"/>
      <c r="H23" s="894">
        <f>($H$9*F23)+151</f>
        <v>2626916.5037225154</v>
      </c>
      <c r="I23" s="895"/>
      <c r="J23" s="896">
        <f t="shared" si="0"/>
        <v>42.474960000000003</v>
      </c>
      <c r="K23" s="889"/>
      <c r="L23" s="889"/>
      <c r="M23" s="897"/>
      <c r="N23" s="897"/>
      <c r="O23" s="898"/>
      <c r="P23" s="899"/>
      <c r="Q23" s="884"/>
    </row>
    <row r="24" spans="1:17" ht="22.5" customHeight="1" x14ac:dyDescent="0.2">
      <c r="A24" s="873"/>
      <c r="B24" s="873" t="s">
        <v>1099</v>
      </c>
      <c r="C24" s="873"/>
      <c r="D24" s="890" t="s">
        <v>1095</v>
      </c>
      <c r="E24" s="873"/>
      <c r="F24" s="893">
        <v>0</v>
      </c>
      <c r="G24" s="884"/>
      <c r="H24" s="894">
        <f t="shared" ref="H24:H31" si="1">$H$9*F24</f>
        <v>0</v>
      </c>
      <c r="I24" s="895"/>
      <c r="J24" s="896">
        <f t="shared" si="0"/>
        <v>0</v>
      </c>
      <c r="K24" s="889"/>
      <c r="L24" s="889"/>
      <c r="M24" s="897"/>
      <c r="N24" s="897"/>
      <c r="O24" s="898"/>
      <c r="P24" s="899"/>
      <c r="Q24" s="884"/>
    </row>
    <row r="25" spans="1:17" ht="22.5" customHeight="1" x14ac:dyDescent="0.2">
      <c r="A25" s="873"/>
      <c r="B25" s="873" t="s">
        <v>969</v>
      </c>
      <c r="C25" s="873"/>
      <c r="D25" s="890" t="s">
        <v>970</v>
      </c>
      <c r="E25" s="873"/>
      <c r="F25" s="893">
        <v>0</v>
      </c>
      <c r="G25" s="884"/>
      <c r="H25" s="894">
        <f t="shared" si="1"/>
        <v>0</v>
      </c>
      <c r="I25" s="895"/>
      <c r="J25" s="896">
        <f t="shared" si="0"/>
        <v>0</v>
      </c>
      <c r="K25" s="889"/>
      <c r="L25" s="889"/>
      <c r="M25" s="897"/>
      <c r="N25" s="897"/>
      <c r="O25" s="898"/>
      <c r="P25" s="899"/>
      <c r="Q25" s="884"/>
    </row>
    <row r="26" spans="1:17" ht="22.5" customHeight="1" x14ac:dyDescent="0.2">
      <c r="A26" s="873"/>
      <c r="B26" s="873" t="s">
        <v>1100</v>
      </c>
      <c r="C26" s="873"/>
      <c r="D26" s="890" t="s">
        <v>1096</v>
      </c>
      <c r="E26" s="873"/>
      <c r="F26" s="893">
        <v>0</v>
      </c>
      <c r="G26" s="884"/>
      <c r="H26" s="894">
        <f t="shared" si="1"/>
        <v>0</v>
      </c>
      <c r="I26" s="895"/>
      <c r="J26" s="896">
        <f t="shared" si="0"/>
        <v>0</v>
      </c>
      <c r="K26" s="889"/>
      <c r="L26" s="889"/>
      <c r="M26" s="897"/>
      <c r="N26" s="897"/>
      <c r="O26" s="898"/>
      <c r="P26" s="899"/>
      <c r="Q26" s="884"/>
    </row>
    <row r="27" spans="1:17" ht="22.5" customHeight="1" x14ac:dyDescent="0.2">
      <c r="A27" s="873"/>
      <c r="B27" s="873" t="s">
        <v>1101</v>
      </c>
      <c r="C27" s="873"/>
      <c r="D27" s="890" t="s">
        <v>1097</v>
      </c>
      <c r="E27" s="873"/>
      <c r="F27" s="893">
        <v>0.11600000000000001</v>
      </c>
      <c r="G27" s="884"/>
      <c r="H27" s="894">
        <f>($H$9*F27)-62</f>
        <v>1956937.3476673847</v>
      </c>
      <c r="I27" s="895"/>
      <c r="J27" s="896">
        <f t="shared" si="0"/>
        <v>31.644800000000004</v>
      </c>
      <c r="K27" s="889"/>
      <c r="L27" s="889"/>
      <c r="M27" s="897"/>
      <c r="N27" s="897"/>
      <c r="O27" s="898"/>
      <c r="P27" s="899"/>
      <c r="Q27" s="884"/>
    </row>
    <row r="28" spans="1:17" ht="22.5" customHeight="1" x14ac:dyDescent="0.2">
      <c r="A28" s="873"/>
      <c r="B28" s="873" t="s">
        <v>688</v>
      </c>
      <c r="C28" s="873"/>
      <c r="D28" s="890" t="s">
        <v>1089</v>
      </c>
      <c r="E28" s="873"/>
      <c r="F28" s="893">
        <v>6.0400000000000002E-2</v>
      </c>
      <c r="G28" s="884"/>
      <c r="H28" s="894">
        <f>($H$9*F28)-349</f>
        <v>1018640.3155095692</v>
      </c>
      <c r="I28" s="895"/>
      <c r="J28" s="896">
        <f>ROUND(H$11*F28,2)-0.01</f>
        <v>16.47</v>
      </c>
      <c r="K28" s="889"/>
      <c r="L28" s="889"/>
      <c r="M28" s="897"/>
      <c r="N28" s="897"/>
      <c r="O28" s="898"/>
      <c r="P28" s="899"/>
      <c r="Q28" s="884"/>
    </row>
    <row r="29" spans="1:17" ht="22.5" customHeight="1" x14ac:dyDescent="0.2">
      <c r="A29" s="900"/>
      <c r="B29" s="879" t="s">
        <v>1304</v>
      </c>
      <c r="C29" s="900"/>
      <c r="D29" s="901" t="s">
        <v>1090</v>
      </c>
      <c r="E29" s="873"/>
      <c r="F29" s="893">
        <v>0</v>
      </c>
      <c r="G29" s="884"/>
      <c r="H29" s="894">
        <f t="shared" si="1"/>
        <v>0</v>
      </c>
      <c r="I29" s="895"/>
      <c r="J29" s="896">
        <f t="shared" si="0"/>
        <v>0</v>
      </c>
      <c r="K29" s="889"/>
      <c r="L29" s="889"/>
      <c r="M29" s="897"/>
      <c r="N29" s="897"/>
      <c r="O29" s="898"/>
      <c r="P29" s="899"/>
      <c r="Q29" s="884"/>
    </row>
    <row r="30" spans="1:17" ht="22.5" customHeight="1" x14ac:dyDescent="0.2">
      <c r="A30" s="900"/>
      <c r="B30" s="902"/>
      <c r="C30" s="902"/>
      <c r="D30" s="902"/>
      <c r="F30" s="893">
        <v>0</v>
      </c>
      <c r="G30" s="884"/>
      <c r="H30" s="894">
        <f t="shared" si="1"/>
        <v>0</v>
      </c>
      <c r="I30" s="895"/>
      <c r="J30" s="896">
        <f t="shared" si="0"/>
        <v>0</v>
      </c>
      <c r="K30" s="889"/>
      <c r="L30" s="889"/>
      <c r="M30" s="897"/>
      <c r="N30" s="897"/>
      <c r="O30" s="898"/>
      <c r="P30" s="899"/>
      <c r="Q30" s="884"/>
    </row>
    <row r="31" spans="1:17" ht="22.5" customHeight="1" x14ac:dyDescent="0.2">
      <c r="A31" s="900"/>
      <c r="B31" s="903"/>
      <c r="C31" s="903"/>
      <c r="D31" s="903"/>
      <c r="F31" s="893">
        <v>0</v>
      </c>
      <c r="G31" s="884"/>
      <c r="H31" s="894">
        <f t="shared" si="1"/>
        <v>0</v>
      </c>
      <c r="I31" s="895"/>
      <c r="J31" s="896">
        <f t="shared" si="0"/>
        <v>0</v>
      </c>
      <c r="K31" s="889"/>
      <c r="L31" s="889"/>
      <c r="M31" s="897"/>
      <c r="N31" s="897"/>
      <c r="O31" s="898"/>
      <c r="P31" s="899"/>
      <c r="Q31" s="884"/>
    </row>
    <row r="32" spans="1:17" x14ac:dyDescent="0.2">
      <c r="F32" s="904"/>
      <c r="G32" s="884"/>
      <c r="H32" s="895"/>
      <c r="I32" s="895"/>
      <c r="J32" s="905"/>
      <c r="K32" s="884"/>
      <c r="L32" s="884"/>
      <c r="M32" s="889"/>
      <c r="N32" s="889"/>
      <c r="O32" s="889"/>
      <c r="P32" s="884"/>
      <c r="Q32" s="884"/>
    </row>
    <row r="33" spans="2:19" ht="25.5" customHeight="1" thickBot="1" x14ac:dyDescent="0.25">
      <c r="B33" s="873"/>
      <c r="C33" s="873" t="s">
        <v>689</v>
      </c>
      <c r="D33" s="873"/>
      <c r="E33" s="873"/>
      <c r="F33" s="906">
        <f>SUM(F20:F32)</f>
        <v>0.99999999999999989</v>
      </c>
      <c r="G33" s="907"/>
      <c r="H33" s="908">
        <f>SUM(H20:H31)</f>
        <v>16870684.031615384</v>
      </c>
      <c r="I33" s="909"/>
      <c r="J33" s="910">
        <f>SUM(J20:J31)</f>
        <v>272.80287999999996</v>
      </c>
      <c r="K33" s="889"/>
      <c r="L33" s="907"/>
      <c r="M33" s="911"/>
      <c r="N33" s="911"/>
      <c r="O33" s="911"/>
      <c r="P33" s="912"/>
      <c r="Q33" s="884"/>
    </row>
    <row r="34" spans="2:19" ht="13.5" thickTop="1" x14ac:dyDescent="0.2">
      <c r="F34" s="913"/>
      <c r="M34" s="889"/>
      <c r="N34" s="889"/>
      <c r="O34" s="889"/>
      <c r="S34" s="884"/>
    </row>
    <row r="35" spans="2:19" x14ac:dyDescent="0.2">
      <c r="M35" s="889"/>
      <c r="N35" s="889"/>
      <c r="O35" s="889"/>
      <c r="S35" s="884"/>
    </row>
    <row r="36" spans="2:19" x14ac:dyDescent="0.2">
      <c r="E36" s="884"/>
      <c r="M36" s="889"/>
      <c r="N36" s="889"/>
      <c r="O36" s="889"/>
      <c r="S36" s="884"/>
    </row>
    <row r="37" spans="2:19" x14ac:dyDescent="0.2">
      <c r="M37" s="889"/>
      <c r="N37" s="889"/>
      <c r="O37" s="889"/>
      <c r="S37" s="884"/>
    </row>
    <row r="38" spans="2:19" x14ac:dyDescent="0.2">
      <c r="M38" s="889"/>
      <c r="N38" s="889"/>
      <c r="O38" s="889"/>
      <c r="S38" s="884"/>
    </row>
    <row r="39" spans="2:19" x14ac:dyDescent="0.2">
      <c r="M39" s="889"/>
      <c r="N39" s="889"/>
      <c r="O39" s="889"/>
      <c r="S39" s="884"/>
    </row>
    <row r="40" spans="2:19" x14ac:dyDescent="0.2">
      <c r="M40" s="889"/>
      <c r="N40" s="889"/>
      <c r="O40" s="889"/>
      <c r="S40" s="884"/>
    </row>
    <row r="41" spans="2:19" x14ac:dyDescent="0.2">
      <c r="M41" s="889"/>
      <c r="N41" s="889"/>
      <c r="O41" s="889"/>
      <c r="S41" s="884"/>
    </row>
    <row r="42" spans="2:19" x14ac:dyDescent="0.2">
      <c r="M42" s="889"/>
      <c r="N42" s="889"/>
      <c r="O42" s="889"/>
      <c r="S42" s="884"/>
    </row>
    <row r="43" spans="2:19" x14ac:dyDescent="0.2">
      <c r="M43" s="889"/>
      <c r="N43" s="889"/>
      <c r="O43" s="889"/>
      <c r="S43" s="884"/>
    </row>
    <row r="44" spans="2:19" x14ac:dyDescent="0.2">
      <c r="M44" s="889"/>
      <c r="N44" s="889"/>
      <c r="O44" s="889"/>
      <c r="S44" s="884"/>
    </row>
    <row r="45" spans="2:19" x14ac:dyDescent="0.2">
      <c r="M45" s="889"/>
      <c r="N45" s="889"/>
      <c r="O45" s="889"/>
      <c r="S45" s="884"/>
    </row>
    <row r="46" spans="2:19" x14ac:dyDescent="0.2">
      <c r="M46" s="889"/>
      <c r="N46" s="889"/>
      <c r="O46" s="889"/>
      <c r="S46" s="884"/>
    </row>
    <row r="47" spans="2:19" x14ac:dyDescent="0.2">
      <c r="M47" s="889"/>
      <c r="N47" s="889"/>
      <c r="O47" s="889"/>
      <c r="S47" s="884"/>
    </row>
    <row r="48" spans="2:19" x14ac:dyDescent="0.2">
      <c r="M48" s="889"/>
      <c r="N48" s="889"/>
      <c r="O48" s="889"/>
      <c r="S48" s="884"/>
    </row>
    <row r="49" spans="13:19" x14ac:dyDescent="0.2">
      <c r="M49" s="889"/>
      <c r="N49" s="889"/>
      <c r="O49" s="889"/>
      <c r="S49" s="884"/>
    </row>
    <row r="50" spans="13:19" x14ac:dyDescent="0.2">
      <c r="M50" s="889"/>
      <c r="N50" s="889"/>
      <c r="O50" s="889"/>
      <c r="S50" s="884"/>
    </row>
    <row r="51" spans="13:19" x14ac:dyDescent="0.2">
      <c r="M51" s="889"/>
      <c r="N51" s="889"/>
      <c r="O51" s="889"/>
      <c r="S51" s="884"/>
    </row>
    <row r="52" spans="13:19" x14ac:dyDescent="0.2">
      <c r="M52" s="889"/>
      <c r="N52" s="889"/>
      <c r="O52" s="889"/>
      <c r="S52" s="884"/>
    </row>
    <row r="53" spans="13:19" x14ac:dyDescent="0.2">
      <c r="M53" s="889"/>
      <c r="N53" s="889"/>
      <c r="O53" s="889"/>
      <c r="S53" s="884"/>
    </row>
    <row r="54" spans="13:19" x14ac:dyDescent="0.2">
      <c r="M54" s="889"/>
      <c r="N54" s="889"/>
      <c r="O54" s="889"/>
      <c r="S54" s="884"/>
    </row>
    <row r="55" spans="13:19" x14ac:dyDescent="0.2">
      <c r="M55" s="889"/>
      <c r="N55" s="889"/>
      <c r="O55" s="889"/>
      <c r="S55" s="884"/>
    </row>
    <row r="56" spans="13:19" x14ac:dyDescent="0.2">
      <c r="M56" s="889"/>
      <c r="N56" s="889"/>
      <c r="O56" s="889"/>
      <c r="S56" s="884"/>
    </row>
    <row r="57" spans="13:19" x14ac:dyDescent="0.2">
      <c r="M57" s="889"/>
      <c r="N57" s="889"/>
      <c r="O57" s="889"/>
      <c r="S57" s="884"/>
    </row>
    <row r="58" spans="13:19" x14ac:dyDescent="0.2">
      <c r="M58" s="889"/>
      <c r="N58" s="889"/>
      <c r="O58" s="889"/>
      <c r="S58" s="884"/>
    </row>
    <row r="59" spans="13:19" x14ac:dyDescent="0.2">
      <c r="M59" s="889"/>
      <c r="N59" s="889"/>
      <c r="O59" s="889"/>
      <c r="S59" s="884"/>
    </row>
    <row r="60" spans="13:19" x14ac:dyDescent="0.2">
      <c r="M60" s="889"/>
      <c r="N60" s="889"/>
      <c r="O60" s="889"/>
      <c r="S60" s="884"/>
    </row>
    <row r="61" spans="13:19" x14ac:dyDescent="0.2">
      <c r="M61" s="889"/>
      <c r="N61" s="889"/>
      <c r="O61" s="889"/>
      <c r="S61" s="884"/>
    </row>
    <row r="62" spans="13:19" x14ac:dyDescent="0.2">
      <c r="M62" s="889"/>
      <c r="N62" s="889"/>
      <c r="O62" s="889"/>
      <c r="S62" s="884"/>
    </row>
    <row r="63" spans="13:19" x14ac:dyDescent="0.2">
      <c r="M63" s="889"/>
      <c r="N63" s="889"/>
      <c r="O63" s="889"/>
      <c r="S63" s="884"/>
    </row>
    <row r="64" spans="13:19" x14ac:dyDescent="0.2">
      <c r="M64" s="889"/>
      <c r="N64" s="889"/>
      <c r="O64" s="889"/>
      <c r="S64" s="884"/>
    </row>
    <row r="65" spans="13:19" x14ac:dyDescent="0.2">
      <c r="M65" s="889"/>
      <c r="N65" s="889"/>
      <c r="O65" s="889"/>
      <c r="S65" s="884"/>
    </row>
    <row r="66" spans="13:19" x14ac:dyDescent="0.2">
      <c r="M66" s="889"/>
      <c r="N66" s="889"/>
      <c r="S66" s="884"/>
    </row>
    <row r="67" spans="13:19" x14ac:dyDescent="0.2">
      <c r="M67" s="889"/>
      <c r="N67" s="889"/>
      <c r="S67" s="884"/>
    </row>
    <row r="68" spans="13:19" x14ac:dyDescent="0.2">
      <c r="M68" s="889"/>
      <c r="N68" s="889"/>
      <c r="S68" s="884"/>
    </row>
    <row r="69" spans="13:19" x14ac:dyDescent="0.2">
      <c r="M69" s="889"/>
      <c r="N69" s="889"/>
      <c r="S69" s="884"/>
    </row>
    <row r="70" spans="13:19" x14ac:dyDescent="0.2">
      <c r="M70" s="889"/>
      <c r="N70" s="889"/>
      <c r="S70" s="884"/>
    </row>
    <row r="71" spans="13:19" x14ac:dyDescent="0.2">
      <c r="M71" s="889"/>
      <c r="N71" s="889"/>
      <c r="S71" s="884"/>
    </row>
    <row r="72" spans="13:19" x14ac:dyDescent="0.2">
      <c r="M72" s="889"/>
      <c r="N72" s="889"/>
      <c r="S72" s="884"/>
    </row>
    <row r="73" spans="13:19" x14ac:dyDescent="0.2">
      <c r="M73" s="889"/>
      <c r="N73" s="889"/>
      <c r="S73" s="884"/>
    </row>
    <row r="74" spans="13:19" x14ac:dyDescent="0.2">
      <c r="M74" s="889"/>
      <c r="N74" s="889"/>
      <c r="S74" s="884"/>
    </row>
    <row r="75" spans="13:19" x14ac:dyDescent="0.2">
      <c r="M75" s="889"/>
      <c r="N75" s="889"/>
      <c r="S75" s="884"/>
    </row>
    <row r="76" spans="13:19" x14ac:dyDescent="0.2">
      <c r="M76" s="889"/>
      <c r="N76" s="889"/>
      <c r="S76" s="884"/>
    </row>
    <row r="77" spans="13:19" x14ac:dyDescent="0.2">
      <c r="M77" s="889"/>
      <c r="N77" s="889"/>
      <c r="S77" s="884"/>
    </row>
    <row r="78" spans="13:19" x14ac:dyDescent="0.2">
      <c r="M78" s="889"/>
      <c r="N78" s="889"/>
      <c r="S78" s="884"/>
    </row>
    <row r="79" spans="13:19" x14ac:dyDescent="0.2">
      <c r="M79" s="889"/>
      <c r="N79" s="889"/>
      <c r="S79" s="884"/>
    </row>
    <row r="80" spans="13:19" x14ac:dyDescent="0.2">
      <c r="M80" s="889"/>
      <c r="N80" s="889"/>
      <c r="S80" s="884"/>
    </row>
    <row r="81" spans="13:19" x14ac:dyDescent="0.2">
      <c r="M81" s="889"/>
      <c r="N81" s="889"/>
      <c r="S81" s="884"/>
    </row>
    <row r="82" spans="13:19" x14ac:dyDescent="0.2">
      <c r="M82" s="889"/>
      <c r="N82" s="889"/>
      <c r="S82" s="884"/>
    </row>
    <row r="83" spans="13:19" x14ac:dyDescent="0.2">
      <c r="M83" s="889"/>
      <c r="N83" s="889"/>
      <c r="S83" s="884"/>
    </row>
    <row r="84" spans="13:19" x14ac:dyDescent="0.2">
      <c r="M84" s="889"/>
      <c r="N84" s="889"/>
      <c r="S84" s="884"/>
    </row>
    <row r="85" spans="13:19" x14ac:dyDescent="0.2">
      <c r="M85" s="889"/>
      <c r="N85" s="889"/>
      <c r="S85" s="884"/>
    </row>
    <row r="86" spans="13:19" x14ac:dyDescent="0.2">
      <c r="M86" s="889"/>
      <c r="N86" s="889"/>
      <c r="S86" s="884"/>
    </row>
    <row r="87" spans="13:19" x14ac:dyDescent="0.2">
      <c r="M87" s="889"/>
      <c r="N87" s="889"/>
      <c r="S87" s="884"/>
    </row>
    <row r="88" spans="13:19" x14ac:dyDescent="0.2">
      <c r="M88" s="889"/>
      <c r="N88" s="889"/>
      <c r="S88" s="884"/>
    </row>
    <row r="89" spans="13:19" x14ac:dyDescent="0.2">
      <c r="M89" s="889"/>
      <c r="N89" s="889"/>
      <c r="S89" s="884"/>
    </row>
    <row r="90" spans="13:19" x14ac:dyDescent="0.2">
      <c r="M90" s="889"/>
      <c r="N90" s="889"/>
      <c r="S90" s="884"/>
    </row>
    <row r="91" spans="13:19" x14ac:dyDescent="0.2">
      <c r="M91" s="889"/>
      <c r="N91" s="889"/>
      <c r="S91" s="884"/>
    </row>
    <row r="92" spans="13:19" x14ac:dyDescent="0.2">
      <c r="M92" s="889"/>
      <c r="N92" s="889"/>
      <c r="S92" s="884"/>
    </row>
    <row r="93" spans="13:19" x14ac:dyDescent="0.2">
      <c r="M93" s="889"/>
      <c r="N93" s="889"/>
      <c r="S93" s="884"/>
    </row>
    <row r="94" spans="13:19" x14ac:dyDescent="0.2">
      <c r="M94" s="889"/>
      <c r="N94" s="889"/>
      <c r="S94" s="884"/>
    </row>
    <row r="95" spans="13:19" x14ac:dyDescent="0.2">
      <c r="M95" s="889"/>
      <c r="N95" s="889"/>
      <c r="S95" s="884"/>
    </row>
    <row r="96" spans="13:19" x14ac:dyDescent="0.2">
      <c r="M96" s="889"/>
      <c r="N96" s="889"/>
      <c r="S96" s="884"/>
    </row>
    <row r="97" spans="13:19" x14ac:dyDescent="0.2">
      <c r="M97" s="889"/>
      <c r="N97" s="889"/>
      <c r="S97" s="884"/>
    </row>
    <row r="98" spans="13:19" x14ac:dyDescent="0.2">
      <c r="M98" s="889"/>
      <c r="N98" s="889"/>
      <c r="S98" s="884"/>
    </row>
    <row r="99" spans="13:19" x14ac:dyDescent="0.2">
      <c r="M99" s="889"/>
      <c r="N99" s="889"/>
      <c r="S99" s="884"/>
    </row>
    <row r="100" spans="13:19" x14ac:dyDescent="0.2">
      <c r="M100" s="889"/>
      <c r="N100" s="889"/>
      <c r="S100" s="884"/>
    </row>
    <row r="101" spans="13:19" x14ac:dyDescent="0.2">
      <c r="M101" s="889"/>
      <c r="N101" s="889"/>
      <c r="S101" s="884"/>
    </row>
    <row r="102" spans="13:19" x14ac:dyDescent="0.2">
      <c r="M102" s="889"/>
      <c r="N102" s="889"/>
      <c r="S102" s="884"/>
    </row>
    <row r="103" spans="13:19" x14ac:dyDescent="0.2">
      <c r="M103" s="889"/>
      <c r="N103" s="889"/>
      <c r="S103" s="884"/>
    </row>
    <row r="104" spans="13:19" x14ac:dyDescent="0.2">
      <c r="M104" s="889"/>
      <c r="N104" s="889"/>
      <c r="S104" s="884"/>
    </row>
    <row r="105" spans="13:19" x14ac:dyDescent="0.2">
      <c r="M105" s="889"/>
      <c r="N105" s="889"/>
      <c r="S105" s="884"/>
    </row>
    <row r="106" spans="13:19" x14ac:dyDescent="0.2">
      <c r="M106" s="889"/>
      <c r="N106" s="889"/>
      <c r="S106" s="884"/>
    </row>
    <row r="107" spans="13:19" x14ac:dyDescent="0.2">
      <c r="M107" s="889"/>
      <c r="N107" s="889"/>
      <c r="S107" s="884"/>
    </row>
    <row r="108" spans="13:19" x14ac:dyDescent="0.2">
      <c r="M108" s="889"/>
      <c r="N108" s="889"/>
      <c r="S108" s="884"/>
    </row>
    <row r="109" spans="13:19" x14ac:dyDescent="0.2">
      <c r="M109" s="889"/>
      <c r="N109" s="889"/>
      <c r="S109" s="884"/>
    </row>
    <row r="110" spans="13:19" x14ac:dyDescent="0.2">
      <c r="M110" s="889"/>
      <c r="N110" s="889"/>
      <c r="S110" s="884"/>
    </row>
    <row r="111" spans="13:19" x14ac:dyDescent="0.2">
      <c r="M111" s="889"/>
      <c r="N111" s="889"/>
      <c r="S111" s="884"/>
    </row>
    <row r="112" spans="13:19" x14ac:dyDescent="0.2">
      <c r="M112" s="889"/>
      <c r="N112" s="889"/>
      <c r="S112" s="884"/>
    </row>
    <row r="113" spans="13:19" x14ac:dyDescent="0.2">
      <c r="M113" s="889"/>
      <c r="N113" s="889"/>
      <c r="S113" s="884"/>
    </row>
    <row r="114" spans="13:19" x14ac:dyDescent="0.2">
      <c r="M114" s="889"/>
      <c r="N114" s="889"/>
      <c r="S114" s="884"/>
    </row>
    <row r="115" spans="13:19" x14ac:dyDescent="0.2">
      <c r="M115" s="889"/>
      <c r="N115" s="889"/>
      <c r="S115" s="884"/>
    </row>
    <row r="116" spans="13:19" x14ac:dyDescent="0.2">
      <c r="M116" s="889"/>
      <c r="N116" s="889"/>
      <c r="S116" s="884"/>
    </row>
    <row r="117" spans="13:19" x14ac:dyDescent="0.2">
      <c r="M117" s="889"/>
      <c r="N117" s="889"/>
      <c r="S117" s="884"/>
    </row>
    <row r="118" spans="13:19" x14ac:dyDescent="0.2">
      <c r="M118" s="889"/>
      <c r="N118" s="889"/>
      <c r="S118" s="884"/>
    </row>
    <row r="119" spans="13:19" x14ac:dyDescent="0.2">
      <c r="M119" s="889"/>
      <c r="N119" s="889"/>
      <c r="S119" s="884"/>
    </row>
    <row r="120" spans="13:19" x14ac:dyDescent="0.2">
      <c r="M120" s="889"/>
      <c r="N120" s="889"/>
      <c r="S120" s="884"/>
    </row>
    <row r="121" spans="13:19" x14ac:dyDescent="0.2">
      <c r="M121" s="889"/>
      <c r="N121" s="889"/>
      <c r="S121" s="884"/>
    </row>
    <row r="122" spans="13:19" x14ac:dyDescent="0.2">
      <c r="M122" s="889"/>
      <c r="N122" s="889"/>
      <c r="S122" s="884"/>
    </row>
    <row r="123" spans="13:19" x14ac:dyDescent="0.2">
      <c r="M123" s="889"/>
      <c r="N123" s="889"/>
      <c r="S123" s="884"/>
    </row>
    <row r="124" spans="13:19" x14ac:dyDescent="0.2">
      <c r="S124" s="884"/>
    </row>
    <row r="125" spans="13:19" x14ac:dyDescent="0.2">
      <c r="S125" s="884"/>
    </row>
    <row r="126" spans="13:19" x14ac:dyDescent="0.2">
      <c r="S126" s="884"/>
    </row>
    <row r="127" spans="13:19" x14ac:dyDescent="0.2">
      <c r="S127" s="884"/>
    </row>
    <row r="128" spans="13:19" x14ac:dyDescent="0.2">
      <c r="S128" s="884"/>
    </row>
    <row r="129" spans="19:19" x14ac:dyDescent="0.2">
      <c r="S129" s="884"/>
    </row>
    <row r="130" spans="19:19" x14ac:dyDescent="0.2">
      <c r="S130" s="884"/>
    </row>
    <row r="131" spans="19:19" x14ac:dyDescent="0.2">
      <c r="S131" s="884"/>
    </row>
    <row r="132" spans="19:19" x14ac:dyDescent="0.2">
      <c r="S132" s="884"/>
    </row>
    <row r="133" spans="19:19" x14ac:dyDescent="0.2">
      <c r="S133" s="884"/>
    </row>
    <row r="134" spans="19:19" x14ac:dyDescent="0.2">
      <c r="S134" s="884"/>
    </row>
    <row r="135" spans="19:19" x14ac:dyDescent="0.2">
      <c r="S135" s="884"/>
    </row>
    <row r="136" spans="19:19" x14ac:dyDescent="0.2">
      <c r="S136" s="884"/>
    </row>
    <row r="137" spans="19:19" x14ac:dyDescent="0.2">
      <c r="S137" s="884"/>
    </row>
    <row r="138" spans="19:19" x14ac:dyDescent="0.2">
      <c r="S138" s="884"/>
    </row>
    <row r="139" spans="19:19" x14ac:dyDescent="0.2">
      <c r="S139" s="884"/>
    </row>
    <row r="140" spans="19:19" x14ac:dyDescent="0.2">
      <c r="S140" s="884"/>
    </row>
    <row r="141" spans="19:19" x14ac:dyDescent="0.2">
      <c r="S141" s="884"/>
    </row>
    <row r="142" spans="19:19" x14ac:dyDescent="0.2">
      <c r="S142" s="884"/>
    </row>
    <row r="143" spans="19:19" x14ac:dyDescent="0.2">
      <c r="S143" s="884"/>
    </row>
    <row r="144" spans="19:19" x14ac:dyDescent="0.2">
      <c r="S144" s="884"/>
    </row>
    <row r="145" spans="19:19" x14ac:dyDescent="0.2">
      <c r="S145" s="884"/>
    </row>
    <row r="146" spans="19:19" x14ac:dyDescent="0.2">
      <c r="S146" s="884"/>
    </row>
    <row r="147" spans="19:19" x14ac:dyDescent="0.2">
      <c r="S147" s="884"/>
    </row>
    <row r="148" spans="19:19" x14ac:dyDescent="0.2">
      <c r="S148" s="884"/>
    </row>
    <row r="149" spans="19:19" x14ac:dyDescent="0.2">
      <c r="S149" s="884"/>
    </row>
    <row r="150" spans="19:19" x14ac:dyDescent="0.2">
      <c r="S150" s="884"/>
    </row>
    <row r="151" spans="19:19" x14ac:dyDescent="0.2">
      <c r="S151" s="884"/>
    </row>
    <row r="152" spans="19:19" x14ac:dyDescent="0.2">
      <c r="S152" s="884"/>
    </row>
    <row r="153" spans="19:19" x14ac:dyDescent="0.2">
      <c r="S153" s="884"/>
    </row>
    <row r="154" spans="19:19" x14ac:dyDescent="0.2">
      <c r="S154" s="884"/>
    </row>
    <row r="155" spans="19:19" x14ac:dyDescent="0.2">
      <c r="S155" s="884"/>
    </row>
    <row r="156" spans="19:19" x14ac:dyDescent="0.2">
      <c r="S156" s="884"/>
    </row>
    <row r="157" spans="19:19" x14ac:dyDescent="0.2">
      <c r="S157" s="884"/>
    </row>
    <row r="158" spans="19:19" x14ac:dyDescent="0.2">
      <c r="S158" s="884"/>
    </row>
    <row r="159" spans="19:19" x14ac:dyDescent="0.2">
      <c r="S159" s="884"/>
    </row>
    <row r="160" spans="19:19" x14ac:dyDescent="0.2">
      <c r="S160" s="884"/>
    </row>
    <row r="161" spans="19:19" x14ac:dyDescent="0.2">
      <c r="S161" s="884"/>
    </row>
    <row r="162" spans="19:19" x14ac:dyDescent="0.2">
      <c r="S162" s="884"/>
    </row>
    <row r="163" spans="19:19" x14ac:dyDescent="0.2">
      <c r="S163" s="884"/>
    </row>
    <row r="164" spans="19:19" x14ac:dyDescent="0.2">
      <c r="S164" s="884"/>
    </row>
    <row r="165" spans="19:19" x14ac:dyDescent="0.2">
      <c r="S165" s="884"/>
    </row>
    <row r="166" spans="19:19" x14ac:dyDescent="0.2">
      <c r="S166" s="884"/>
    </row>
    <row r="167" spans="19:19" x14ac:dyDescent="0.2">
      <c r="S167" s="884"/>
    </row>
    <row r="168" spans="19:19" x14ac:dyDescent="0.2">
      <c r="S168" s="884"/>
    </row>
    <row r="169" spans="19:19" x14ac:dyDescent="0.2">
      <c r="S169" s="884"/>
    </row>
    <row r="170" spans="19:19" x14ac:dyDescent="0.2">
      <c r="S170" s="884"/>
    </row>
    <row r="171" spans="19:19" x14ac:dyDescent="0.2">
      <c r="S171" s="884"/>
    </row>
    <row r="172" spans="19:19" x14ac:dyDescent="0.2">
      <c r="S172" s="884"/>
    </row>
    <row r="173" spans="19:19" x14ac:dyDescent="0.2">
      <c r="S173" s="884"/>
    </row>
    <row r="174" spans="19:19" x14ac:dyDescent="0.2">
      <c r="S174" s="884"/>
    </row>
    <row r="175" spans="19:19" x14ac:dyDescent="0.2">
      <c r="S175" s="884"/>
    </row>
    <row r="176" spans="19:19" x14ac:dyDescent="0.2">
      <c r="S176" s="884"/>
    </row>
    <row r="177" spans="19:19" x14ac:dyDescent="0.2">
      <c r="S177" s="884"/>
    </row>
    <row r="178" spans="19:19" x14ac:dyDescent="0.2">
      <c r="S178" s="884"/>
    </row>
    <row r="179" spans="19:19" x14ac:dyDescent="0.2">
      <c r="S179" s="884"/>
    </row>
    <row r="180" spans="19:19" x14ac:dyDescent="0.2">
      <c r="S180" s="884"/>
    </row>
    <row r="181" spans="19:19" x14ac:dyDescent="0.2">
      <c r="S181" s="884"/>
    </row>
    <row r="182" spans="19:19" x14ac:dyDescent="0.2">
      <c r="S182" s="884"/>
    </row>
    <row r="183" spans="19:19" x14ac:dyDescent="0.2">
      <c r="S183" s="884"/>
    </row>
    <row r="184" spans="19:19" x14ac:dyDescent="0.2">
      <c r="S184" s="884"/>
    </row>
    <row r="185" spans="19:19" x14ac:dyDescent="0.2">
      <c r="S185" s="884"/>
    </row>
    <row r="186" spans="19:19" x14ac:dyDescent="0.2">
      <c r="S186" s="884"/>
    </row>
    <row r="187" spans="19:19" x14ac:dyDescent="0.2">
      <c r="S187" s="884"/>
    </row>
    <row r="188" spans="19:19" x14ac:dyDescent="0.2">
      <c r="S188" s="884"/>
    </row>
    <row r="189" spans="19:19" x14ac:dyDescent="0.2">
      <c r="S189" s="884"/>
    </row>
    <row r="190" spans="19:19" x14ac:dyDescent="0.2">
      <c r="S190" s="884"/>
    </row>
    <row r="191" spans="19:19" x14ac:dyDescent="0.2">
      <c r="S191" s="884"/>
    </row>
    <row r="192" spans="19:19" x14ac:dyDescent="0.2">
      <c r="S192" s="884"/>
    </row>
    <row r="193" spans="19:19" x14ac:dyDescent="0.2">
      <c r="S193" s="884"/>
    </row>
    <row r="194" spans="19:19" x14ac:dyDescent="0.2">
      <c r="S194" s="884"/>
    </row>
    <row r="195" spans="19:19" x14ac:dyDescent="0.2">
      <c r="S195" s="884"/>
    </row>
    <row r="196" spans="19:19" x14ac:dyDescent="0.2">
      <c r="S196" s="884"/>
    </row>
    <row r="197" spans="19:19" x14ac:dyDescent="0.2">
      <c r="S197" s="884"/>
    </row>
    <row r="198" spans="19:19" x14ac:dyDescent="0.2">
      <c r="S198" s="884"/>
    </row>
    <row r="199" spans="19:19" x14ac:dyDescent="0.2">
      <c r="S199" s="884"/>
    </row>
    <row r="200" spans="19:19" x14ac:dyDescent="0.2">
      <c r="S200" s="884"/>
    </row>
    <row r="201" spans="19:19" x14ac:dyDescent="0.2">
      <c r="S201" s="884"/>
    </row>
    <row r="202" spans="19:19" x14ac:dyDescent="0.2">
      <c r="S202" s="884"/>
    </row>
    <row r="203" spans="19:19" x14ac:dyDescent="0.2">
      <c r="S203" s="884"/>
    </row>
    <row r="204" spans="19:19" x14ac:dyDescent="0.2">
      <c r="S204" s="884"/>
    </row>
    <row r="205" spans="19:19" x14ac:dyDescent="0.2">
      <c r="S205" s="884"/>
    </row>
    <row r="206" spans="19:19" x14ac:dyDescent="0.2">
      <c r="S206" s="884"/>
    </row>
    <row r="207" spans="19:19" x14ac:dyDescent="0.2">
      <c r="S207" s="884"/>
    </row>
    <row r="208" spans="19:19" x14ac:dyDescent="0.2">
      <c r="S208" s="884"/>
    </row>
    <row r="209" spans="19:19" x14ac:dyDescent="0.2">
      <c r="S209" s="884"/>
    </row>
    <row r="210" spans="19:19" x14ac:dyDescent="0.2">
      <c r="S210" s="884"/>
    </row>
    <row r="211" spans="19:19" x14ac:dyDescent="0.2">
      <c r="S211" s="884"/>
    </row>
    <row r="212" spans="19:19" x14ac:dyDescent="0.2">
      <c r="S212" s="884"/>
    </row>
    <row r="213" spans="19:19" x14ac:dyDescent="0.2">
      <c r="S213" s="884"/>
    </row>
    <row r="214" spans="19:19" x14ac:dyDescent="0.2">
      <c r="S214" s="884"/>
    </row>
    <row r="215" spans="19:19" x14ac:dyDescent="0.2">
      <c r="S215" s="884"/>
    </row>
    <row r="216" spans="19:19" x14ac:dyDescent="0.2">
      <c r="S216" s="884"/>
    </row>
    <row r="217" spans="19:19" x14ac:dyDescent="0.2">
      <c r="S217" s="884"/>
    </row>
    <row r="218" spans="19:19" x14ac:dyDescent="0.2">
      <c r="S218" s="884"/>
    </row>
    <row r="219" spans="19:19" x14ac:dyDescent="0.2">
      <c r="S219" s="884"/>
    </row>
    <row r="220" spans="19:19" x14ac:dyDescent="0.2">
      <c r="S220" s="884"/>
    </row>
    <row r="221" spans="19:19" x14ac:dyDescent="0.2">
      <c r="S221" s="884"/>
    </row>
    <row r="222" spans="19:19" x14ac:dyDescent="0.2">
      <c r="S222" s="884"/>
    </row>
    <row r="223" spans="19:19" x14ac:dyDescent="0.2">
      <c r="S223" s="884"/>
    </row>
    <row r="224" spans="19:19" x14ac:dyDescent="0.2">
      <c r="S224" s="884"/>
    </row>
    <row r="225" spans="19:19" x14ac:dyDescent="0.2">
      <c r="S225" s="884"/>
    </row>
    <row r="226" spans="19:19" x14ac:dyDescent="0.2">
      <c r="S226" s="884"/>
    </row>
    <row r="227" spans="19:19" x14ac:dyDescent="0.2">
      <c r="S227" s="884"/>
    </row>
    <row r="228" spans="19:19" x14ac:dyDescent="0.2">
      <c r="S228" s="884"/>
    </row>
    <row r="229" spans="19:19" x14ac:dyDescent="0.2">
      <c r="S229" s="884"/>
    </row>
    <row r="230" spans="19:19" x14ac:dyDescent="0.2">
      <c r="S230" s="884"/>
    </row>
    <row r="231" spans="19:19" x14ac:dyDescent="0.2">
      <c r="S231" s="884"/>
    </row>
    <row r="232" spans="19:19" x14ac:dyDescent="0.2">
      <c r="S232" s="884"/>
    </row>
    <row r="233" spans="19:19" x14ac:dyDescent="0.2">
      <c r="S233" s="884"/>
    </row>
    <row r="234" spans="19:19" x14ac:dyDescent="0.2">
      <c r="S234" s="884"/>
    </row>
    <row r="235" spans="19:19" x14ac:dyDescent="0.2">
      <c r="S235" s="884"/>
    </row>
    <row r="236" spans="19:19" x14ac:dyDescent="0.2">
      <c r="S236" s="884"/>
    </row>
    <row r="237" spans="19:19" x14ac:dyDescent="0.2">
      <c r="S237" s="884"/>
    </row>
    <row r="238" spans="19:19" x14ac:dyDescent="0.2">
      <c r="S238" s="884"/>
    </row>
    <row r="239" spans="19:19" x14ac:dyDescent="0.2">
      <c r="S239" s="884"/>
    </row>
    <row r="240" spans="19:19" x14ac:dyDescent="0.2">
      <c r="S240" s="884"/>
    </row>
    <row r="241" spans="19:19" x14ac:dyDescent="0.2">
      <c r="S241" s="884"/>
    </row>
    <row r="242" spans="19:19" x14ac:dyDescent="0.2">
      <c r="S242" s="884"/>
    </row>
    <row r="243" spans="19:19" x14ac:dyDescent="0.2">
      <c r="S243" s="884"/>
    </row>
    <row r="244" spans="19:19" x14ac:dyDescent="0.2">
      <c r="S244" s="884"/>
    </row>
    <row r="245" spans="19:19" x14ac:dyDescent="0.2">
      <c r="S245" s="884"/>
    </row>
    <row r="246" spans="19:19" x14ac:dyDescent="0.2">
      <c r="S246" s="884"/>
    </row>
    <row r="247" spans="19:19" x14ac:dyDescent="0.2">
      <c r="S247" s="884"/>
    </row>
    <row r="248" spans="19:19" x14ac:dyDescent="0.2">
      <c r="S248" s="884"/>
    </row>
    <row r="249" spans="19:19" x14ac:dyDescent="0.2">
      <c r="S249" s="884"/>
    </row>
    <row r="250" spans="19:19" x14ac:dyDescent="0.2">
      <c r="S250" s="884"/>
    </row>
    <row r="251" spans="19:19" x14ac:dyDescent="0.2">
      <c r="S251" s="884"/>
    </row>
    <row r="252" spans="19:19" x14ac:dyDescent="0.2">
      <c r="S252" s="884"/>
    </row>
    <row r="253" spans="19:19" x14ac:dyDescent="0.2">
      <c r="S253" s="884"/>
    </row>
    <row r="254" spans="19:19" x14ac:dyDescent="0.2">
      <c r="S254" s="884"/>
    </row>
    <row r="255" spans="19:19" x14ac:dyDescent="0.2">
      <c r="S255" s="884"/>
    </row>
    <row r="256" spans="19:19" x14ac:dyDescent="0.2">
      <c r="S256" s="884"/>
    </row>
    <row r="257" spans="19:19" x14ac:dyDescent="0.2">
      <c r="S257" s="884"/>
    </row>
    <row r="258" spans="19:19" x14ac:dyDescent="0.2">
      <c r="S258" s="884"/>
    </row>
    <row r="259" spans="19:19" x14ac:dyDescent="0.2">
      <c r="S259" s="884"/>
    </row>
    <row r="260" spans="19:19" x14ac:dyDescent="0.2">
      <c r="S260" s="884"/>
    </row>
    <row r="261" spans="19:19" x14ac:dyDescent="0.2">
      <c r="S261" s="884"/>
    </row>
    <row r="262" spans="19:19" x14ac:dyDescent="0.2">
      <c r="S262" s="884"/>
    </row>
    <row r="263" spans="19:19" x14ac:dyDescent="0.2">
      <c r="S263" s="884"/>
    </row>
    <row r="264" spans="19:19" x14ac:dyDescent="0.2">
      <c r="S264" s="884"/>
    </row>
    <row r="265" spans="19:19" x14ac:dyDescent="0.2">
      <c r="S265" s="884"/>
    </row>
    <row r="266" spans="19:19" x14ac:dyDescent="0.2">
      <c r="S266" s="884"/>
    </row>
    <row r="267" spans="19:19" x14ac:dyDescent="0.2">
      <c r="S267" s="884"/>
    </row>
    <row r="268" spans="19:19" x14ac:dyDescent="0.2">
      <c r="S268" s="884"/>
    </row>
    <row r="269" spans="19:19" x14ac:dyDescent="0.2">
      <c r="S269" s="884"/>
    </row>
    <row r="270" spans="19:19" x14ac:dyDescent="0.2">
      <c r="S270" s="884"/>
    </row>
    <row r="271" spans="19:19" x14ac:dyDescent="0.2">
      <c r="S271" s="884"/>
    </row>
    <row r="272" spans="19:19" x14ac:dyDescent="0.2">
      <c r="S272" s="884"/>
    </row>
    <row r="273" spans="19:19" x14ac:dyDescent="0.2">
      <c r="S273" s="884"/>
    </row>
    <row r="274" spans="19:19" x14ac:dyDescent="0.2">
      <c r="S274" s="884"/>
    </row>
    <row r="275" spans="19:19" x14ac:dyDescent="0.2">
      <c r="S275" s="884"/>
    </row>
    <row r="276" spans="19:19" x14ac:dyDescent="0.2">
      <c r="S276" s="884"/>
    </row>
    <row r="277" spans="19:19" x14ac:dyDescent="0.2">
      <c r="S277" s="884"/>
    </row>
    <row r="278" spans="19:19" x14ac:dyDescent="0.2">
      <c r="S278" s="884"/>
    </row>
    <row r="279" spans="19:19" x14ac:dyDescent="0.2">
      <c r="S279" s="884"/>
    </row>
    <row r="280" spans="19:19" x14ac:dyDescent="0.2">
      <c r="S280" s="884"/>
    </row>
    <row r="281" spans="19:19" x14ac:dyDescent="0.2">
      <c r="S281" s="884"/>
    </row>
    <row r="282" spans="19:19" x14ac:dyDescent="0.2">
      <c r="S282" s="884"/>
    </row>
    <row r="283" spans="19:19" x14ac:dyDescent="0.2">
      <c r="S283" s="884"/>
    </row>
    <row r="284" spans="19:19" x14ac:dyDescent="0.2">
      <c r="S284" s="884"/>
    </row>
    <row r="285" spans="19:19" x14ac:dyDescent="0.2">
      <c r="S285" s="884"/>
    </row>
    <row r="286" spans="19:19" x14ac:dyDescent="0.2">
      <c r="S286" s="884"/>
    </row>
    <row r="287" spans="19:19" x14ac:dyDescent="0.2">
      <c r="S287" s="884"/>
    </row>
    <row r="288" spans="19:19" x14ac:dyDescent="0.2">
      <c r="S288" s="884"/>
    </row>
    <row r="289" spans="19:19" x14ac:dyDescent="0.2">
      <c r="S289" s="884"/>
    </row>
    <row r="290" spans="19:19" x14ac:dyDescent="0.2">
      <c r="S290" s="884"/>
    </row>
    <row r="291" spans="19:19" x14ac:dyDescent="0.2">
      <c r="S291" s="884"/>
    </row>
    <row r="292" spans="19:19" x14ac:dyDescent="0.2">
      <c r="S292" s="884"/>
    </row>
    <row r="293" spans="19:19" x14ac:dyDescent="0.2">
      <c r="S293" s="884"/>
    </row>
    <row r="294" spans="19:19" x14ac:dyDescent="0.2">
      <c r="S294" s="884"/>
    </row>
    <row r="295" spans="19:19" x14ac:dyDescent="0.2">
      <c r="S295" s="884"/>
    </row>
    <row r="296" spans="19:19" x14ac:dyDescent="0.2">
      <c r="S296" s="884"/>
    </row>
    <row r="297" spans="19:19" x14ac:dyDescent="0.2">
      <c r="S297" s="884"/>
    </row>
    <row r="298" spans="19:19" x14ac:dyDescent="0.2">
      <c r="S298" s="884"/>
    </row>
    <row r="299" spans="19:19" x14ac:dyDescent="0.2">
      <c r="S299" s="884"/>
    </row>
    <row r="300" spans="19:19" x14ac:dyDescent="0.2">
      <c r="S300" s="884"/>
    </row>
    <row r="301" spans="19:19" x14ac:dyDescent="0.2">
      <c r="S301" s="884"/>
    </row>
    <row r="302" spans="19:19" x14ac:dyDescent="0.2">
      <c r="S302" s="884"/>
    </row>
    <row r="303" spans="19:19" x14ac:dyDescent="0.2">
      <c r="S303" s="884"/>
    </row>
    <row r="304" spans="19:19" x14ac:dyDescent="0.2">
      <c r="S304" s="884"/>
    </row>
    <row r="305" spans="19:19" x14ac:dyDescent="0.2">
      <c r="S305" s="884"/>
    </row>
    <row r="306" spans="19:19" x14ac:dyDescent="0.2">
      <c r="S306" s="884"/>
    </row>
    <row r="307" spans="19:19" x14ac:dyDescent="0.2">
      <c r="S307" s="884"/>
    </row>
    <row r="308" spans="19:19" x14ac:dyDescent="0.2">
      <c r="S308" s="884"/>
    </row>
    <row r="309" spans="19:19" x14ac:dyDescent="0.2">
      <c r="S309" s="884"/>
    </row>
    <row r="310" spans="19:19" x14ac:dyDescent="0.2">
      <c r="S310" s="884"/>
    </row>
    <row r="311" spans="19:19" x14ac:dyDescent="0.2">
      <c r="S311" s="884"/>
    </row>
    <row r="312" spans="19:19" x14ac:dyDescent="0.2">
      <c r="S312" s="884"/>
    </row>
    <row r="313" spans="19:19" x14ac:dyDescent="0.2">
      <c r="S313" s="884"/>
    </row>
    <row r="314" spans="19:19" x14ac:dyDescent="0.2">
      <c r="S314" s="884"/>
    </row>
    <row r="315" spans="19:19" x14ac:dyDescent="0.2">
      <c r="S315" s="884"/>
    </row>
    <row r="316" spans="19:19" x14ac:dyDescent="0.2">
      <c r="S316" s="884"/>
    </row>
    <row r="317" spans="19:19" x14ac:dyDescent="0.2">
      <c r="S317" s="884"/>
    </row>
    <row r="318" spans="19:19" x14ac:dyDescent="0.2">
      <c r="S318" s="884"/>
    </row>
    <row r="319" spans="19:19" x14ac:dyDescent="0.2">
      <c r="S319" s="884"/>
    </row>
    <row r="320" spans="19:19" x14ac:dyDescent="0.2">
      <c r="S320" s="884"/>
    </row>
    <row r="321" spans="19:19" x14ac:dyDescent="0.2">
      <c r="S321" s="884"/>
    </row>
    <row r="322" spans="19:19" x14ac:dyDescent="0.2">
      <c r="S322" s="884"/>
    </row>
    <row r="323" spans="19:19" x14ac:dyDescent="0.2">
      <c r="S323" s="884"/>
    </row>
    <row r="324" spans="19:19" x14ac:dyDescent="0.2">
      <c r="S324" s="884"/>
    </row>
    <row r="325" spans="19:19" x14ac:dyDescent="0.2">
      <c r="S325" s="884"/>
    </row>
    <row r="326" spans="19:19" x14ac:dyDescent="0.2">
      <c r="S326" s="884"/>
    </row>
    <row r="327" spans="19:19" x14ac:dyDescent="0.2">
      <c r="S327" s="884"/>
    </row>
    <row r="328" spans="19:19" x14ac:dyDescent="0.2">
      <c r="S328" s="884"/>
    </row>
    <row r="329" spans="19:19" x14ac:dyDescent="0.2">
      <c r="S329" s="884"/>
    </row>
    <row r="330" spans="19:19" x14ac:dyDescent="0.2">
      <c r="S330" s="884"/>
    </row>
    <row r="331" spans="19:19" x14ac:dyDescent="0.2">
      <c r="S331" s="884"/>
    </row>
    <row r="332" spans="19:19" x14ac:dyDescent="0.2">
      <c r="S332" s="884"/>
    </row>
    <row r="333" spans="19:19" x14ac:dyDescent="0.2">
      <c r="S333" s="884"/>
    </row>
    <row r="334" spans="19:19" x14ac:dyDescent="0.2">
      <c r="S334" s="884"/>
    </row>
    <row r="335" spans="19:19" x14ac:dyDescent="0.2">
      <c r="S335" s="884"/>
    </row>
    <row r="336" spans="19:19" x14ac:dyDescent="0.2">
      <c r="S336" s="884"/>
    </row>
    <row r="337" spans="19:19" x14ac:dyDescent="0.2">
      <c r="S337" s="884"/>
    </row>
    <row r="338" spans="19:19" x14ac:dyDescent="0.2">
      <c r="S338" s="884"/>
    </row>
    <row r="339" spans="19:19" x14ac:dyDescent="0.2">
      <c r="S339" s="884"/>
    </row>
    <row r="340" spans="19:19" x14ac:dyDescent="0.2">
      <c r="S340" s="884"/>
    </row>
    <row r="341" spans="19:19" x14ac:dyDescent="0.2">
      <c r="S341" s="884"/>
    </row>
    <row r="342" spans="19:19" x14ac:dyDescent="0.2">
      <c r="S342" s="884"/>
    </row>
    <row r="343" spans="19:19" x14ac:dyDescent="0.2">
      <c r="S343" s="884"/>
    </row>
    <row r="344" spans="19:19" x14ac:dyDescent="0.2">
      <c r="S344" s="884"/>
    </row>
    <row r="345" spans="19:19" x14ac:dyDescent="0.2">
      <c r="S345" s="884"/>
    </row>
    <row r="346" spans="19:19" x14ac:dyDescent="0.2">
      <c r="S346" s="884"/>
    </row>
    <row r="347" spans="19:19" x14ac:dyDescent="0.2">
      <c r="S347" s="884"/>
    </row>
    <row r="348" spans="19:19" x14ac:dyDescent="0.2">
      <c r="S348" s="884"/>
    </row>
    <row r="349" spans="19:19" x14ac:dyDescent="0.2">
      <c r="S349" s="884"/>
    </row>
    <row r="350" spans="19:19" x14ac:dyDescent="0.2">
      <c r="S350" s="884"/>
    </row>
  </sheetData>
  <mergeCells count="5">
    <mergeCell ref="B4:J4"/>
    <mergeCell ref="B6:J6"/>
    <mergeCell ref="A19:D19"/>
    <mergeCell ref="B17:D17"/>
    <mergeCell ref="B18:D18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91" r:id="rId4" name="Button 3">
              <controlPr defaultSize="0" print="0" autoFill="0" autoPict="0" macro="[0]!GoTo_Main_CoverSheet">
                <anchor moveWithCells="1" sizeWithCells="1">
                  <from>
                    <xdr:col>0</xdr:col>
                    <xdr:colOff>28575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2" r:id="rId5" name="Button 4">
              <controlPr defaultSize="0" print="0" autoFill="0" autoPict="0" macro="[0]!Print_Sheet4B">
                <anchor moveWithCells="1" sizeWithCells="1">
                  <from>
                    <xdr:col>0</xdr:col>
                    <xdr:colOff>28575</xdr:colOff>
                    <xdr:row>1</xdr:row>
                    <xdr:rowOff>104775</xdr:rowOff>
                  </from>
                  <to>
                    <xdr:col>2</xdr:col>
                    <xdr:colOff>476250</xdr:colOff>
                    <xdr:row>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0" r:id="rId6" name="Button 22">
              <controlPr defaultSize="0" print="0" autoFill="0" autoPict="0" macro="[0]!Go_To_Next_Sheet">
                <anchor moveWithCells="1" sizeWithCells="1">
                  <from>
                    <xdr:col>9</xdr:col>
                    <xdr:colOff>295275</xdr:colOff>
                    <xdr:row>0</xdr:row>
                    <xdr:rowOff>0</xdr:rowOff>
                  </from>
                  <to>
                    <xdr:col>10</xdr:col>
                    <xdr:colOff>371475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1" r:id="rId7" name="Button 23">
              <controlPr defaultSize="0" print="0" autoFill="0" autoPict="0" macro="[0]!Go_To_Previous_Sheet">
                <anchor moveWithCells="1" sizeWithCells="1">
                  <from>
                    <xdr:col>9</xdr:col>
                    <xdr:colOff>285750</xdr:colOff>
                    <xdr:row>1</xdr:row>
                    <xdr:rowOff>85725</xdr:rowOff>
                  </from>
                  <to>
                    <xdr:col>10</xdr:col>
                    <xdr:colOff>371475</xdr:colOff>
                    <xdr:row>2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1">
    <tabColor indexed="50"/>
  </sheetPr>
  <dimension ref="A1:P344"/>
  <sheetViews>
    <sheetView showGridLines="0" zoomScaleNormal="100" workbookViewId="0">
      <selection activeCell="H15" sqref="H15"/>
    </sheetView>
  </sheetViews>
  <sheetFormatPr defaultColWidth="9.42578125" defaultRowHeight="12.75" x14ac:dyDescent="0.2"/>
  <cols>
    <col min="1" max="2" width="5.5703125" style="870" customWidth="1"/>
    <col min="3" max="3" width="12.5703125" style="870" customWidth="1"/>
    <col min="4" max="5" width="6.85546875" style="870" customWidth="1"/>
    <col min="6" max="6" width="10.5703125" style="870" customWidth="1"/>
    <col min="7" max="7" width="6.85546875" style="870" customWidth="1"/>
    <col min="8" max="8" width="14.5703125" style="870" customWidth="1"/>
    <col min="9" max="9" width="6.85546875" style="870" customWidth="1"/>
    <col min="10" max="10" width="14.5703125" style="870" customWidth="1"/>
    <col min="11" max="11" width="13.5703125" style="870" customWidth="1"/>
    <col min="12" max="12" width="2.140625" style="870" customWidth="1"/>
    <col min="13" max="16384" width="9.42578125" style="870"/>
  </cols>
  <sheetData>
    <row r="1" spans="1:16" x14ac:dyDescent="0.2">
      <c r="J1" s="871" t="s">
        <v>499</v>
      </c>
      <c r="K1" s="871"/>
    </row>
    <row r="2" spans="1:16" ht="15.75" customHeight="1" x14ac:dyDescent="0.2">
      <c r="I2" s="873"/>
      <c r="J2" s="873" t="s">
        <v>1253</v>
      </c>
    </row>
    <row r="3" spans="1:16" ht="15.75" customHeight="1" x14ac:dyDescent="0.2">
      <c r="A3" s="874"/>
      <c r="B3" s="874"/>
      <c r="C3" s="874"/>
      <c r="D3" s="874"/>
      <c r="E3" s="874"/>
      <c r="F3" s="874"/>
      <c r="G3" s="874"/>
      <c r="H3" s="874"/>
      <c r="I3" s="874"/>
      <c r="J3" s="874"/>
      <c r="K3" s="874"/>
      <c r="L3" s="874"/>
    </row>
    <row r="4" spans="1:16" ht="19.5" customHeight="1" x14ac:dyDescent="0.2">
      <c r="A4" s="309"/>
      <c r="B4" s="1420" t="str">
        <f>'4B'!B4:J4</f>
        <v>2015 BUDGET STATEMENT CAMDEN COUNTY WELFARE AGENCY</v>
      </c>
      <c r="C4" s="1420"/>
      <c r="D4" s="1420"/>
      <c r="E4" s="1420"/>
      <c r="F4" s="1420"/>
      <c r="G4" s="1420"/>
      <c r="H4" s="1420"/>
      <c r="I4" s="1420"/>
      <c r="J4" s="1420"/>
      <c r="K4" s="309"/>
      <c r="L4" s="309"/>
    </row>
    <row r="5" spans="1:16" ht="9.9499999999999993" customHeight="1" x14ac:dyDescent="0.2">
      <c r="A5" s="309"/>
      <c r="B5" s="874"/>
      <c r="D5" s="874"/>
      <c r="E5" s="874"/>
      <c r="F5" s="874"/>
      <c r="G5" s="874"/>
      <c r="H5" s="874"/>
      <c r="I5" s="874"/>
      <c r="J5" s="309"/>
      <c r="K5" s="309"/>
      <c r="L5" s="309"/>
    </row>
    <row r="6" spans="1:16" ht="15.75" customHeight="1" x14ac:dyDescent="0.2">
      <c r="B6" s="1360" t="s">
        <v>1130</v>
      </c>
      <c r="C6" s="1360"/>
      <c r="D6" s="1360"/>
      <c r="E6" s="1360"/>
      <c r="F6" s="1360"/>
      <c r="G6" s="1360"/>
      <c r="H6" s="1360"/>
      <c r="I6" s="1360"/>
      <c r="J6" s="1360"/>
      <c r="K6" s="337"/>
      <c r="L6" s="309"/>
    </row>
    <row r="7" spans="1:16" ht="11.25" customHeight="1" x14ac:dyDescent="0.2">
      <c r="A7" s="873"/>
      <c r="B7" s="875"/>
      <c r="C7" s="914"/>
      <c r="D7" s="914"/>
      <c r="E7" s="915"/>
      <c r="F7" s="915"/>
      <c r="G7" s="916"/>
      <c r="H7" s="916"/>
      <c r="I7" s="907"/>
      <c r="J7" s="907"/>
    </row>
    <row r="8" spans="1:16" ht="12.95" customHeight="1" x14ac:dyDescent="0.2">
      <c r="A8" s="873"/>
      <c r="B8" s="873"/>
      <c r="C8" s="873"/>
      <c r="D8" s="873"/>
      <c r="E8" s="916"/>
      <c r="F8" s="916"/>
      <c r="G8" s="916"/>
      <c r="H8" s="916"/>
      <c r="I8" s="916"/>
      <c r="J8" s="916"/>
      <c r="K8" s="873"/>
      <c r="L8" s="873"/>
      <c r="M8" s="873"/>
      <c r="N8" s="873"/>
      <c r="O8" s="873"/>
      <c r="P8" s="873"/>
    </row>
    <row r="9" spans="1:16" ht="25.5" customHeight="1" x14ac:dyDescent="0.2">
      <c r="A9" s="873" t="s">
        <v>677</v>
      </c>
      <c r="B9" s="876" t="s">
        <v>636</v>
      </c>
      <c r="C9" s="873"/>
      <c r="D9" s="873"/>
      <c r="E9" s="916"/>
      <c r="F9" s="917"/>
      <c r="G9" s="916"/>
      <c r="H9" s="878">
        <v>0</v>
      </c>
      <c r="I9" s="888"/>
      <c r="J9" s="888"/>
      <c r="K9" s="877"/>
      <c r="L9" s="873"/>
      <c r="M9" s="873"/>
      <c r="N9" s="873"/>
      <c r="O9" s="873"/>
      <c r="P9" s="873"/>
    </row>
    <row r="10" spans="1:16" x14ac:dyDescent="0.2">
      <c r="D10" s="880"/>
      <c r="E10" s="907"/>
      <c r="F10" s="918"/>
      <c r="G10" s="882"/>
      <c r="H10" s="882"/>
      <c r="I10" s="907"/>
      <c r="J10" s="907"/>
      <c r="K10" s="880"/>
    </row>
    <row r="11" spans="1:16" ht="25.5" customHeight="1" x14ac:dyDescent="0.2">
      <c r="A11" s="873"/>
      <c r="B11" s="876" t="s">
        <v>637</v>
      </c>
      <c r="C11" s="873"/>
      <c r="E11" s="907"/>
      <c r="F11" s="907"/>
      <c r="G11" s="907"/>
      <c r="H11" s="919">
        <v>0</v>
      </c>
      <c r="I11" s="889"/>
      <c r="J11" s="889"/>
    </row>
    <row r="12" spans="1:16" x14ac:dyDescent="0.2">
      <c r="E12" s="907"/>
      <c r="F12" s="907"/>
      <c r="G12" s="907"/>
      <c r="H12" s="907"/>
      <c r="I12" s="907"/>
      <c r="J12" s="907"/>
    </row>
    <row r="13" spans="1:16" x14ac:dyDescent="0.2">
      <c r="E13" s="907"/>
      <c r="F13" s="907"/>
      <c r="G13" s="907"/>
      <c r="H13" s="907"/>
      <c r="I13" s="907"/>
      <c r="J13" s="907"/>
    </row>
    <row r="14" spans="1:16" x14ac:dyDescent="0.2">
      <c r="A14" s="873" t="s">
        <v>678</v>
      </c>
      <c r="B14" s="873" t="s">
        <v>1085</v>
      </c>
      <c r="C14" s="873"/>
      <c r="D14" s="873"/>
      <c r="E14" s="916"/>
      <c r="F14" s="916"/>
      <c r="G14" s="916"/>
      <c r="H14" s="916"/>
      <c r="I14" s="916"/>
      <c r="J14" s="916"/>
    </row>
    <row r="15" spans="1:16" x14ac:dyDescent="0.2">
      <c r="A15" s="873"/>
      <c r="B15" s="873"/>
      <c r="C15" s="873"/>
      <c r="D15" s="873"/>
      <c r="E15" s="916"/>
      <c r="F15" s="916"/>
      <c r="G15" s="916"/>
      <c r="H15" s="916"/>
      <c r="I15" s="916"/>
      <c r="J15" s="916"/>
    </row>
    <row r="16" spans="1:16" ht="10.5" customHeight="1" x14ac:dyDescent="0.2">
      <c r="A16" s="873"/>
      <c r="B16" s="873"/>
      <c r="C16" s="873"/>
      <c r="D16" s="873"/>
      <c r="E16" s="916"/>
      <c r="F16" s="916"/>
      <c r="G16" s="916"/>
      <c r="H16" s="916"/>
      <c r="I16" s="916"/>
      <c r="J16" s="916"/>
    </row>
    <row r="17" spans="1:12" ht="12.6" customHeight="1" x14ac:dyDescent="0.2">
      <c r="A17" s="873"/>
      <c r="B17" s="873"/>
      <c r="C17" s="873"/>
      <c r="D17" s="873"/>
      <c r="F17" s="885" t="s">
        <v>500</v>
      </c>
      <c r="G17" s="916"/>
      <c r="H17" s="885" t="s">
        <v>682</v>
      </c>
      <c r="I17" s="916"/>
      <c r="J17" s="885" t="s">
        <v>683</v>
      </c>
    </row>
    <row r="18" spans="1:12" x14ac:dyDescent="0.2">
      <c r="B18" s="1422" t="s">
        <v>680</v>
      </c>
      <c r="C18" s="1422"/>
      <c r="D18" s="1422"/>
      <c r="F18" s="885" t="s">
        <v>507</v>
      </c>
      <c r="H18" s="885" t="s">
        <v>686</v>
      </c>
      <c r="I18" s="885"/>
      <c r="J18" s="885" t="s">
        <v>686</v>
      </c>
      <c r="K18" s="873"/>
    </row>
    <row r="19" spans="1:12" x14ac:dyDescent="0.2">
      <c r="B19" s="1422" t="s">
        <v>684</v>
      </c>
      <c r="C19" s="1422"/>
      <c r="D19" s="1422"/>
      <c r="F19" s="885" t="s">
        <v>685</v>
      </c>
      <c r="H19" s="885" t="s">
        <v>498</v>
      </c>
      <c r="I19" s="907"/>
      <c r="J19" s="885" t="s">
        <v>1091</v>
      </c>
      <c r="K19" s="873"/>
    </row>
    <row r="20" spans="1:12" x14ac:dyDescent="0.2">
      <c r="B20" s="1421" t="s">
        <v>473</v>
      </c>
      <c r="C20" s="1421"/>
      <c r="D20" s="1421"/>
      <c r="F20" s="920" t="s">
        <v>484</v>
      </c>
      <c r="H20" s="920" t="s">
        <v>485</v>
      </c>
      <c r="J20" s="920" t="s">
        <v>486</v>
      </c>
      <c r="K20" s="891"/>
    </row>
    <row r="21" spans="1:12" ht="22.5" customHeight="1" x14ac:dyDescent="0.2">
      <c r="A21" s="921"/>
      <c r="B21" s="922" t="s">
        <v>687</v>
      </c>
      <c r="C21" s="873"/>
      <c r="D21" s="886" t="s">
        <v>1087</v>
      </c>
      <c r="F21" s="937"/>
      <c r="H21" s="894">
        <f>($H$9*F21)</f>
        <v>0</v>
      </c>
      <c r="I21" s="923"/>
      <c r="J21" s="924">
        <f>ROUND((H$11*F21),2)</f>
        <v>0</v>
      </c>
      <c r="K21" s="884"/>
    </row>
    <row r="22" spans="1:12" ht="18" customHeight="1" x14ac:dyDescent="0.2">
      <c r="A22" s="925"/>
      <c r="B22" s="309"/>
      <c r="C22" s="309"/>
      <c r="D22" s="926"/>
      <c r="F22" s="445"/>
      <c r="H22" s="927"/>
      <c r="I22" s="927"/>
      <c r="J22" s="927"/>
      <c r="K22" s="309"/>
    </row>
    <row r="23" spans="1:12" ht="22.5" customHeight="1" x14ac:dyDescent="0.2">
      <c r="A23" s="921"/>
      <c r="B23" s="922" t="s">
        <v>688</v>
      </c>
      <c r="C23" s="873"/>
      <c r="D23" s="886" t="s">
        <v>1089</v>
      </c>
      <c r="F23" s="937"/>
      <c r="H23" s="894">
        <f>($H$9*F23)</f>
        <v>0</v>
      </c>
      <c r="I23" s="923"/>
      <c r="J23" s="924">
        <f>ROUND(H$11*F23,2)</f>
        <v>0</v>
      </c>
      <c r="K23" s="884"/>
    </row>
    <row r="24" spans="1:12" ht="18" customHeight="1" x14ac:dyDescent="0.2">
      <c r="A24" s="921"/>
      <c r="B24" s="873"/>
      <c r="C24" s="873"/>
      <c r="D24" s="886"/>
      <c r="F24" s="928"/>
      <c r="G24" s="895"/>
      <c r="H24" s="929"/>
      <c r="I24" s="923"/>
      <c r="J24" s="923"/>
      <c r="K24" s="884"/>
    </row>
    <row r="25" spans="1:12" ht="22.5" customHeight="1" x14ac:dyDescent="0.2">
      <c r="A25" s="921"/>
      <c r="B25" s="873" t="s">
        <v>300</v>
      </c>
      <c r="C25" s="873"/>
      <c r="D25" s="886" t="s">
        <v>1090</v>
      </c>
      <c r="F25" s="937"/>
      <c r="G25" s="895"/>
      <c r="H25" s="894">
        <f>($H$9*F25)</f>
        <v>0</v>
      </c>
      <c r="I25" s="923"/>
      <c r="J25" s="924">
        <f>ROUND(H$11*F25,2)</f>
        <v>0</v>
      </c>
      <c r="K25" s="884"/>
    </row>
    <row r="26" spans="1:12" ht="18" customHeight="1" x14ac:dyDescent="0.2">
      <c r="E26" s="930"/>
      <c r="F26" s="889"/>
      <c r="G26" s="895"/>
      <c r="H26" s="929"/>
      <c r="I26" s="929"/>
      <c r="J26" s="929"/>
      <c r="K26" s="884"/>
    </row>
    <row r="27" spans="1:12" ht="22.5" customHeight="1" thickBot="1" x14ac:dyDescent="0.25">
      <c r="C27" s="873" t="s">
        <v>689</v>
      </c>
      <c r="D27" s="873"/>
      <c r="E27" s="931"/>
      <c r="F27" s="906">
        <f>SUM(F21:F26)</f>
        <v>0</v>
      </c>
      <c r="H27" s="908">
        <f>SUM(H21:H25)</f>
        <v>0</v>
      </c>
      <c r="I27" s="932"/>
      <c r="J27" s="933">
        <f>SUM(J21:J25)</f>
        <v>0</v>
      </c>
      <c r="K27" s="884"/>
    </row>
    <row r="28" spans="1:12" ht="13.5" thickTop="1" x14ac:dyDescent="0.2">
      <c r="E28" s="934"/>
      <c r="F28" s="907"/>
      <c r="G28" s="907"/>
      <c r="H28" s="907"/>
      <c r="I28" s="907"/>
      <c r="J28" s="907"/>
      <c r="L28" s="884"/>
    </row>
    <row r="29" spans="1:12" x14ac:dyDescent="0.2">
      <c r="E29" s="907"/>
      <c r="F29" s="907"/>
      <c r="G29" s="907"/>
      <c r="H29" s="907"/>
      <c r="I29" s="907"/>
      <c r="J29" s="907"/>
      <c r="L29" s="884"/>
    </row>
    <row r="30" spans="1:12" x14ac:dyDescent="0.2">
      <c r="D30" s="884"/>
      <c r="E30" s="907"/>
      <c r="F30" s="907"/>
      <c r="G30" s="907"/>
      <c r="H30" s="907"/>
      <c r="I30" s="907"/>
      <c r="J30" s="907"/>
      <c r="L30" s="884"/>
    </row>
    <row r="31" spans="1:12" x14ac:dyDescent="0.2">
      <c r="L31" s="884"/>
    </row>
    <row r="32" spans="1:12" x14ac:dyDescent="0.2">
      <c r="L32" s="884"/>
    </row>
    <row r="33" spans="12:12" x14ac:dyDescent="0.2">
      <c r="L33" s="884"/>
    </row>
    <row r="34" spans="12:12" x14ac:dyDescent="0.2">
      <c r="L34" s="884"/>
    </row>
    <row r="35" spans="12:12" x14ac:dyDescent="0.2">
      <c r="L35" s="884"/>
    </row>
    <row r="36" spans="12:12" x14ac:dyDescent="0.2">
      <c r="L36" s="884"/>
    </row>
    <row r="37" spans="12:12" x14ac:dyDescent="0.2">
      <c r="L37" s="884"/>
    </row>
    <row r="38" spans="12:12" x14ac:dyDescent="0.2">
      <c r="L38" s="884"/>
    </row>
    <row r="39" spans="12:12" x14ac:dyDescent="0.2">
      <c r="L39" s="884"/>
    </row>
    <row r="40" spans="12:12" x14ac:dyDescent="0.2">
      <c r="L40" s="884"/>
    </row>
    <row r="41" spans="12:12" x14ac:dyDescent="0.2">
      <c r="L41" s="884"/>
    </row>
    <row r="42" spans="12:12" x14ac:dyDescent="0.2">
      <c r="L42" s="884"/>
    </row>
    <row r="43" spans="12:12" x14ac:dyDescent="0.2">
      <c r="L43" s="884"/>
    </row>
    <row r="44" spans="12:12" x14ac:dyDescent="0.2">
      <c r="L44" s="884"/>
    </row>
    <row r="45" spans="12:12" x14ac:dyDescent="0.2">
      <c r="L45" s="884"/>
    </row>
    <row r="46" spans="12:12" x14ac:dyDescent="0.2">
      <c r="L46" s="884"/>
    </row>
    <row r="47" spans="12:12" x14ac:dyDescent="0.2">
      <c r="L47" s="884"/>
    </row>
    <row r="48" spans="12:12" x14ac:dyDescent="0.2">
      <c r="L48" s="884"/>
    </row>
    <row r="49" spans="12:12" x14ac:dyDescent="0.2">
      <c r="L49" s="884"/>
    </row>
    <row r="50" spans="12:12" x14ac:dyDescent="0.2">
      <c r="L50" s="884"/>
    </row>
    <row r="51" spans="12:12" x14ac:dyDescent="0.2">
      <c r="L51" s="884"/>
    </row>
    <row r="52" spans="12:12" x14ac:dyDescent="0.2">
      <c r="L52" s="884"/>
    </row>
    <row r="53" spans="12:12" x14ac:dyDescent="0.2">
      <c r="L53" s="884"/>
    </row>
    <row r="54" spans="12:12" x14ac:dyDescent="0.2">
      <c r="L54" s="884"/>
    </row>
    <row r="55" spans="12:12" x14ac:dyDescent="0.2">
      <c r="L55" s="884"/>
    </row>
    <row r="56" spans="12:12" x14ac:dyDescent="0.2">
      <c r="L56" s="884"/>
    </row>
    <row r="57" spans="12:12" x14ac:dyDescent="0.2">
      <c r="L57" s="884"/>
    </row>
    <row r="58" spans="12:12" x14ac:dyDescent="0.2">
      <c r="L58" s="884"/>
    </row>
    <row r="59" spans="12:12" x14ac:dyDescent="0.2">
      <c r="L59" s="884"/>
    </row>
    <row r="60" spans="12:12" x14ac:dyDescent="0.2">
      <c r="L60" s="884"/>
    </row>
    <row r="61" spans="12:12" x14ac:dyDescent="0.2">
      <c r="L61" s="884"/>
    </row>
    <row r="62" spans="12:12" x14ac:dyDescent="0.2">
      <c r="L62" s="884"/>
    </row>
    <row r="63" spans="12:12" x14ac:dyDescent="0.2">
      <c r="L63" s="884"/>
    </row>
    <row r="64" spans="12:12" x14ac:dyDescent="0.2">
      <c r="L64" s="884"/>
    </row>
    <row r="65" spans="12:12" x14ac:dyDescent="0.2">
      <c r="L65" s="884"/>
    </row>
    <row r="66" spans="12:12" x14ac:dyDescent="0.2">
      <c r="L66" s="884"/>
    </row>
    <row r="67" spans="12:12" x14ac:dyDescent="0.2">
      <c r="L67" s="884"/>
    </row>
    <row r="68" spans="12:12" x14ac:dyDescent="0.2">
      <c r="L68" s="884"/>
    </row>
    <row r="69" spans="12:12" x14ac:dyDescent="0.2">
      <c r="L69" s="884"/>
    </row>
    <row r="70" spans="12:12" x14ac:dyDescent="0.2">
      <c r="L70" s="884"/>
    </row>
    <row r="71" spans="12:12" x14ac:dyDescent="0.2">
      <c r="L71" s="884"/>
    </row>
    <row r="72" spans="12:12" x14ac:dyDescent="0.2">
      <c r="L72" s="884"/>
    </row>
    <row r="73" spans="12:12" x14ac:dyDescent="0.2">
      <c r="L73" s="884"/>
    </row>
    <row r="74" spans="12:12" x14ac:dyDescent="0.2">
      <c r="L74" s="884"/>
    </row>
    <row r="75" spans="12:12" x14ac:dyDescent="0.2">
      <c r="L75" s="884"/>
    </row>
    <row r="76" spans="12:12" x14ac:dyDescent="0.2">
      <c r="L76" s="884"/>
    </row>
    <row r="77" spans="12:12" x14ac:dyDescent="0.2">
      <c r="L77" s="884"/>
    </row>
    <row r="78" spans="12:12" x14ac:dyDescent="0.2">
      <c r="L78" s="884"/>
    </row>
    <row r="79" spans="12:12" x14ac:dyDescent="0.2">
      <c r="L79" s="884"/>
    </row>
    <row r="80" spans="12:12" x14ac:dyDescent="0.2">
      <c r="L80" s="884"/>
    </row>
    <row r="81" spans="12:12" x14ac:dyDescent="0.2">
      <c r="L81" s="884"/>
    </row>
    <row r="82" spans="12:12" x14ac:dyDescent="0.2">
      <c r="L82" s="884"/>
    </row>
    <row r="83" spans="12:12" x14ac:dyDescent="0.2">
      <c r="L83" s="884"/>
    </row>
    <row r="84" spans="12:12" x14ac:dyDescent="0.2">
      <c r="L84" s="884"/>
    </row>
    <row r="85" spans="12:12" x14ac:dyDescent="0.2">
      <c r="L85" s="884"/>
    </row>
    <row r="86" spans="12:12" x14ac:dyDescent="0.2">
      <c r="L86" s="884"/>
    </row>
    <row r="87" spans="12:12" x14ac:dyDescent="0.2">
      <c r="L87" s="884"/>
    </row>
    <row r="88" spans="12:12" x14ac:dyDescent="0.2">
      <c r="L88" s="884"/>
    </row>
    <row r="89" spans="12:12" x14ac:dyDescent="0.2">
      <c r="L89" s="884"/>
    </row>
    <row r="90" spans="12:12" x14ac:dyDescent="0.2">
      <c r="L90" s="884"/>
    </row>
    <row r="91" spans="12:12" x14ac:dyDescent="0.2">
      <c r="L91" s="884"/>
    </row>
    <row r="92" spans="12:12" x14ac:dyDescent="0.2">
      <c r="L92" s="884"/>
    </row>
    <row r="93" spans="12:12" x14ac:dyDescent="0.2">
      <c r="L93" s="884"/>
    </row>
    <row r="94" spans="12:12" x14ac:dyDescent="0.2">
      <c r="L94" s="884"/>
    </row>
    <row r="95" spans="12:12" x14ac:dyDescent="0.2">
      <c r="L95" s="884"/>
    </row>
    <row r="96" spans="12:12" x14ac:dyDescent="0.2">
      <c r="L96" s="884"/>
    </row>
    <row r="97" spans="12:12" x14ac:dyDescent="0.2">
      <c r="L97" s="884"/>
    </row>
    <row r="98" spans="12:12" x14ac:dyDescent="0.2">
      <c r="L98" s="884"/>
    </row>
    <row r="99" spans="12:12" x14ac:dyDescent="0.2">
      <c r="L99" s="884"/>
    </row>
    <row r="100" spans="12:12" x14ac:dyDescent="0.2">
      <c r="L100" s="884"/>
    </row>
    <row r="101" spans="12:12" x14ac:dyDescent="0.2">
      <c r="L101" s="884"/>
    </row>
    <row r="102" spans="12:12" x14ac:dyDescent="0.2">
      <c r="L102" s="884"/>
    </row>
    <row r="103" spans="12:12" x14ac:dyDescent="0.2">
      <c r="L103" s="884"/>
    </row>
    <row r="104" spans="12:12" x14ac:dyDescent="0.2">
      <c r="L104" s="884"/>
    </row>
    <row r="105" spans="12:12" x14ac:dyDescent="0.2">
      <c r="L105" s="884"/>
    </row>
    <row r="106" spans="12:12" x14ac:dyDescent="0.2">
      <c r="L106" s="884"/>
    </row>
    <row r="107" spans="12:12" x14ac:dyDescent="0.2">
      <c r="L107" s="884"/>
    </row>
    <row r="108" spans="12:12" x14ac:dyDescent="0.2">
      <c r="L108" s="884"/>
    </row>
    <row r="109" spans="12:12" x14ac:dyDescent="0.2">
      <c r="L109" s="884"/>
    </row>
    <row r="110" spans="12:12" x14ac:dyDescent="0.2">
      <c r="L110" s="884"/>
    </row>
    <row r="111" spans="12:12" x14ac:dyDescent="0.2">
      <c r="L111" s="884"/>
    </row>
    <row r="112" spans="12:12" x14ac:dyDescent="0.2">
      <c r="L112" s="884"/>
    </row>
    <row r="113" spans="12:12" x14ac:dyDescent="0.2">
      <c r="L113" s="884"/>
    </row>
    <row r="114" spans="12:12" x14ac:dyDescent="0.2">
      <c r="L114" s="884"/>
    </row>
    <row r="115" spans="12:12" x14ac:dyDescent="0.2">
      <c r="L115" s="884"/>
    </row>
    <row r="116" spans="12:12" x14ac:dyDescent="0.2">
      <c r="L116" s="884"/>
    </row>
    <row r="117" spans="12:12" x14ac:dyDescent="0.2">
      <c r="L117" s="884"/>
    </row>
    <row r="118" spans="12:12" x14ac:dyDescent="0.2">
      <c r="L118" s="884"/>
    </row>
    <row r="119" spans="12:12" x14ac:dyDescent="0.2">
      <c r="L119" s="884"/>
    </row>
    <row r="120" spans="12:12" x14ac:dyDescent="0.2">
      <c r="L120" s="884"/>
    </row>
    <row r="121" spans="12:12" x14ac:dyDescent="0.2">
      <c r="L121" s="884"/>
    </row>
    <row r="122" spans="12:12" x14ac:dyDescent="0.2">
      <c r="L122" s="884"/>
    </row>
    <row r="123" spans="12:12" x14ac:dyDescent="0.2">
      <c r="L123" s="884"/>
    </row>
    <row r="124" spans="12:12" x14ac:dyDescent="0.2">
      <c r="L124" s="884"/>
    </row>
    <row r="125" spans="12:12" x14ac:dyDescent="0.2">
      <c r="L125" s="884"/>
    </row>
    <row r="126" spans="12:12" x14ac:dyDescent="0.2">
      <c r="L126" s="884"/>
    </row>
    <row r="127" spans="12:12" x14ac:dyDescent="0.2">
      <c r="L127" s="884"/>
    </row>
    <row r="128" spans="12:12" x14ac:dyDescent="0.2">
      <c r="L128" s="884"/>
    </row>
    <row r="129" spans="12:12" x14ac:dyDescent="0.2">
      <c r="L129" s="884"/>
    </row>
    <row r="130" spans="12:12" x14ac:dyDescent="0.2">
      <c r="L130" s="884"/>
    </row>
    <row r="131" spans="12:12" x14ac:dyDescent="0.2">
      <c r="L131" s="884"/>
    </row>
    <row r="132" spans="12:12" x14ac:dyDescent="0.2">
      <c r="L132" s="884"/>
    </row>
    <row r="133" spans="12:12" x14ac:dyDescent="0.2">
      <c r="L133" s="884"/>
    </row>
    <row r="134" spans="12:12" x14ac:dyDescent="0.2">
      <c r="L134" s="884"/>
    </row>
    <row r="135" spans="12:12" x14ac:dyDescent="0.2">
      <c r="L135" s="884"/>
    </row>
    <row r="136" spans="12:12" x14ac:dyDescent="0.2">
      <c r="L136" s="884"/>
    </row>
    <row r="137" spans="12:12" x14ac:dyDescent="0.2">
      <c r="L137" s="884"/>
    </row>
    <row r="138" spans="12:12" x14ac:dyDescent="0.2">
      <c r="L138" s="884"/>
    </row>
    <row r="139" spans="12:12" x14ac:dyDescent="0.2">
      <c r="L139" s="884"/>
    </row>
    <row r="140" spans="12:12" x14ac:dyDescent="0.2">
      <c r="L140" s="884"/>
    </row>
    <row r="141" spans="12:12" x14ac:dyDescent="0.2">
      <c r="L141" s="884"/>
    </row>
    <row r="142" spans="12:12" x14ac:dyDescent="0.2">
      <c r="L142" s="884"/>
    </row>
    <row r="143" spans="12:12" x14ac:dyDescent="0.2">
      <c r="L143" s="884"/>
    </row>
    <row r="144" spans="12:12" x14ac:dyDescent="0.2">
      <c r="L144" s="884"/>
    </row>
    <row r="145" spans="12:12" x14ac:dyDescent="0.2">
      <c r="L145" s="884"/>
    </row>
    <row r="146" spans="12:12" x14ac:dyDescent="0.2">
      <c r="L146" s="884"/>
    </row>
    <row r="147" spans="12:12" x14ac:dyDescent="0.2">
      <c r="L147" s="884"/>
    </row>
    <row r="148" spans="12:12" x14ac:dyDescent="0.2">
      <c r="L148" s="884"/>
    </row>
    <row r="149" spans="12:12" x14ac:dyDescent="0.2">
      <c r="L149" s="884"/>
    </row>
    <row r="150" spans="12:12" x14ac:dyDescent="0.2">
      <c r="L150" s="884"/>
    </row>
    <row r="151" spans="12:12" x14ac:dyDescent="0.2">
      <c r="L151" s="884"/>
    </row>
    <row r="152" spans="12:12" x14ac:dyDescent="0.2">
      <c r="L152" s="884"/>
    </row>
    <row r="153" spans="12:12" x14ac:dyDescent="0.2">
      <c r="L153" s="884"/>
    </row>
    <row r="154" spans="12:12" x14ac:dyDescent="0.2">
      <c r="L154" s="884"/>
    </row>
    <row r="155" spans="12:12" x14ac:dyDescent="0.2">
      <c r="L155" s="884"/>
    </row>
    <row r="156" spans="12:12" x14ac:dyDescent="0.2">
      <c r="L156" s="884"/>
    </row>
    <row r="157" spans="12:12" x14ac:dyDescent="0.2">
      <c r="L157" s="884"/>
    </row>
    <row r="158" spans="12:12" x14ac:dyDescent="0.2">
      <c r="L158" s="884"/>
    </row>
    <row r="159" spans="12:12" x14ac:dyDescent="0.2">
      <c r="L159" s="884"/>
    </row>
    <row r="160" spans="12:12" x14ac:dyDescent="0.2">
      <c r="L160" s="884"/>
    </row>
    <row r="161" spans="12:12" x14ac:dyDescent="0.2">
      <c r="L161" s="884"/>
    </row>
    <row r="162" spans="12:12" x14ac:dyDescent="0.2">
      <c r="L162" s="884"/>
    </row>
    <row r="163" spans="12:12" x14ac:dyDescent="0.2">
      <c r="L163" s="884"/>
    </row>
    <row r="164" spans="12:12" x14ac:dyDescent="0.2">
      <c r="L164" s="884"/>
    </row>
    <row r="165" spans="12:12" x14ac:dyDescent="0.2">
      <c r="L165" s="884"/>
    </row>
    <row r="166" spans="12:12" x14ac:dyDescent="0.2">
      <c r="L166" s="884"/>
    </row>
    <row r="167" spans="12:12" x14ac:dyDescent="0.2">
      <c r="L167" s="884"/>
    </row>
    <row r="168" spans="12:12" x14ac:dyDescent="0.2">
      <c r="L168" s="884"/>
    </row>
    <row r="169" spans="12:12" x14ac:dyDescent="0.2">
      <c r="L169" s="884"/>
    </row>
    <row r="170" spans="12:12" x14ac:dyDescent="0.2">
      <c r="L170" s="884"/>
    </row>
    <row r="171" spans="12:12" x14ac:dyDescent="0.2">
      <c r="L171" s="884"/>
    </row>
    <row r="172" spans="12:12" x14ac:dyDescent="0.2">
      <c r="L172" s="884"/>
    </row>
    <row r="173" spans="12:12" x14ac:dyDescent="0.2">
      <c r="L173" s="884"/>
    </row>
    <row r="174" spans="12:12" x14ac:dyDescent="0.2">
      <c r="L174" s="884"/>
    </row>
    <row r="175" spans="12:12" x14ac:dyDescent="0.2">
      <c r="L175" s="884"/>
    </row>
    <row r="176" spans="12:12" x14ac:dyDescent="0.2">
      <c r="L176" s="884"/>
    </row>
    <row r="177" spans="12:12" x14ac:dyDescent="0.2">
      <c r="L177" s="884"/>
    </row>
    <row r="178" spans="12:12" x14ac:dyDescent="0.2">
      <c r="L178" s="884"/>
    </row>
    <row r="179" spans="12:12" x14ac:dyDescent="0.2">
      <c r="L179" s="884"/>
    </row>
    <row r="180" spans="12:12" x14ac:dyDescent="0.2">
      <c r="L180" s="884"/>
    </row>
    <row r="181" spans="12:12" x14ac:dyDescent="0.2">
      <c r="L181" s="884"/>
    </row>
    <row r="182" spans="12:12" x14ac:dyDescent="0.2">
      <c r="L182" s="884"/>
    </row>
    <row r="183" spans="12:12" x14ac:dyDescent="0.2">
      <c r="L183" s="884"/>
    </row>
    <row r="184" spans="12:12" x14ac:dyDescent="0.2">
      <c r="L184" s="884"/>
    </row>
    <row r="185" spans="12:12" x14ac:dyDescent="0.2">
      <c r="L185" s="884"/>
    </row>
    <row r="186" spans="12:12" x14ac:dyDescent="0.2">
      <c r="L186" s="884"/>
    </row>
    <row r="187" spans="12:12" x14ac:dyDescent="0.2">
      <c r="L187" s="884"/>
    </row>
    <row r="188" spans="12:12" x14ac:dyDescent="0.2">
      <c r="L188" s="884"/>
    </row>
    <row r="189" spans="12:12" x14ac:dyDescent="0.2">
      <c r="L189" s="884"/>
    </row>
    <row r="190" spans="12:12" x14ac:dyDescent="0.2">
      <c r="L190" s="884"/>
    </row>
    <row r="191" spans="12:12" x14ac:dyDescent="0.2">
      <c r="L191" s="884"/>
    </row>
    <row r="192" spans="12:12" x14ac:dyDescent="0.2">
      <c r="L192" s="884"/>
    </row>
    <row r="193" spans="12:12" x14ac:dyDescent="0.2">
      <c r="L193" s="884"/>
    </row>
    <row r="194" spans="12:12" x14ac:dyDescent="0.2">
      <c r="L194" s="884"/>
    </row>
    <row r="195" spans="12:12" x14ac:dyDescent="0.2">
      <c r="L195" s="884"/>
    </row>
    <row r="196" spans="12:12" x14ac:dyDescent="0.2">
      <c r="L196" s="884"/>
    </row>
    <row r="197" spans="12:12" x14ac:dyDescent="0.2">
      <c r="L197" s="884"/>
    </row>
    <row r="198" spans="12:12" x14ac:dyDescent="0.2">
      <c r="L198" s="884"/>
    </row>
    <row r="199" spans="12:12" x14ac:dyDescent="0.2">
      <c r="L199" s="884"/>
    </row>
    <row r="200" spans="12:12" x14ac:dyDescent="0.2">
      <c r="L200" s="884"/>
    </row>
    <row r="201" spans="12:12" x14ac:dyDescent="0.2">
      <c r="L201" s="884"/>
    </row>
    <row r="202" spans="12:12" x14ac:dyDescent="0.2">
      <c r="L202" s="884"/>
    </row>
    <row r="203" spans="12:12" x14ac:dyDescent="0.2">
      <c r="L203" s="884"/>
    </row>
    <row r="204" spans="12:12" x14ac:dyDescent="0.2">
      <c r="L204" s="884"/>
    </row>
    <row r="205" spans="12:12" x14ac:dyDescent="0.2">
      <c r="L205" s="884"/>
    </row>
    <row r="206" spans="12:12" x14ac:dyDescent="0.2">
      <c r="L206" s="884"/>
    </row>
    <row r="207" spans="12:12" x14ac:dyDescent="0.2">
      <c r="L207" s="884"/>
    </row>
    <row r="208" spans="12:12" x14ac:dyDescent="0.2">
      <c r="L208" s="884"/>
    </row>
    <row r="209" spans="12:12" x14ac:dyDescent="0.2">
      <c r="L209" s="884"/>
    </row>
    <row r="210" spans="12:12" x14ac:dyDescent="0.2">
      <c r="L210" s="884"/>
    </row>
    <row r="211" spans="12:12" x14ac:dyDescent="0.2">
      <c r="L211" s="884"/>
    </row>
    <row r="212" spans="12:12" x14ac:dyDescent="0.2">
      <c r="L212" s="884"/>
    </row>
    <row r="213" spans="12:12" x14ac:dyDescent="0.2">
      <c r="L213" s="884"/>
    </row>
    <row r="214" spans="12:12" x14ac:dyDescent="0.2">
      <c r="L214" s="884"/>
    </row>
    <row r="215" spans="12:12" x14ac:dyDescent="0.2">
      <c r="L215" s="884"/>
    </row>
    <row r="216" spans="12:12" x14ac:dyDescent="0.2">
      <c r="L216" s="884"/>
    </row>
    <row r="217" spans="12:12" x14ac:dyDescent="0.2">
      <c r="L217" s="884"/>
    </row>
    <row r="218" spans="12:12" x14ac:dyDescent="0.2">
      <c r="L218" s="884"/>
    </row>
    <row r="219" spans="12:12" x14ac:dyDescent="0.2">
      <c r="L219" s="884"/>
    </row>
    <row r="220" spans="12:12" x14ac:dyDescent="0.2">
      <c r="L220" s="884"/>
    </row>
    <row r="221" spans="12:12" x14ac:dyDescent="0.2">
      <c r="L221" s="884"/>
    </row>
    <row r="222" spans="12:12" x14ac:dyDescent="0.2">
      <c r="L222" s="884"/>
    </row>
    <row r="223" spans="12:12" x14ac:dyDescent="0.2">
      <c r="L223" s="884"/>
    </row>
    <row r="224" spans="12:12" x14ac:dyDescent="0.2">
      <c r="L224" s="884"/>
    </row>
    <row r="225" spans="12:12" x14ac:dyDescent="0.2">
      <c r="L225" s="884"/>
    </row>
    <row r="226" spans="12:12" x14ac:dyDescent="0.2">
      <c r="L226" s="884"/>
    </row>
    <row r="227" spans="12:12" x14ac:dyDescent="0.2">
      <c r="L227" s="884"/>
    </row>
    <row r="228" spans="12:12" x14ac:dyDescent="0.2">
      <c r="L228" s="884"/>
    </row>
    <row r="229" spans="12:12" x14ac:dyDescent="0.2">
      <c r="L229" s="884"/>
    </row>
    <row r="230" spans="12:12" x14ac:dyDescent="0.2">
      <c r="L230" s="884"/>
    </row>
    <row r="231" spans="12:12" x14ac:dyDescent="0.2">
      <c r="L231" s="884"/>
    </row>
    <row r="232" spans="12:12" x14ac:dyDescent="0.2">
      <c r="L232" s="884"/>
    </row>
    <row r="233" spans="12:12" x14ac:dyDescent="0.2">
      <c r="L233" s="884"/>
    </row>
    <row r="234" spans="12:12" x14ac:dyDescent="0.2">
      <c r="L234" s="884"/>
    </row>
    <row r="235" spans="12:12" x14ac:dyDescent="0.2">
      <c r="L235" s="884"/>
    </row>
    <row r="236" spans="12:12" x14ac:dyDescent="0.2">
      <c r="L236" s="884"/>
    </row>
    <row r="237" spans="12:12" x14ac:dyDescent="0.2">
      <c r="L237" s="884"/>
    </row>
    <row r="238" spans="12:12" x14ac:dyDescent="0.2">
      <c r="L238" s="884"/>
    </row>
    <row r="239" spans="12:12" x14ac:dyDescent="0.2">
      <c r="L239" s="884"/>
    </row>
    <row r="240" spans="12:12" x14ac:dyDescent="0.2">
      <c r="L240" s="884"/>
    </row>
    <row r="241" spans="12:12" x14ac:dyDescent="0.2">
      <c r="L241" s="884"/>
    </row>
    <row r="242" spans="12:12" x14ac:dyDescent="0.2">
      <c r="L242" s="884"/>
    </row>
    <row r="243" spans="12:12" x14ac:dyDescent="0.2">
      <c r="L243" s="884"/>
    </row>
    <row r="244" spans="12:12" x14ac:dyDescent="0.2">
      <c r="L244" s="884"/>
    </row>
    <row r="245" spans="12:12" x14ac:dyDescent="0.2">
      <c r="L245" s="884"/>
    </row>
    <row r="246" spans="12:12" x14ac:dyDescent="0.2">
      <c r="L246" s="884"/>
    </row>
    <row r="247" spans="12:12" x14ac:dyDescent="0.2">
      <c r="L247" s="884"/>
    </row>
    <row r="248" spans="12:12" x14ac:dyDescent="0.2">
      <c r="L248" s="884"/>
    </row>
    <row r="249" spans="12:12" x14ac:dyDescent="0.2">
      <c r="L249" s="884"/>
    </row>
    <row r="250" spans="12:12" x14ac:dyDescent="0.2">
      <c r="L250" s="884"/>
    </row>
    <row r="251" spans="12:12" x14ac:dyDescent="0.2">
      <c r="L251" s="884"/>
    </row>
    <row r="252" spans="12:12" x14ac:dyDescent="0.2">
      <c r="L252" s="884"/>
    </row>
    <row r="253" spans="12:12" x14ac:dyDescent="0.2">
      <c r="L253" s="884"/>
    </row>
    <row r="254" spans="12:12" x14ac:dyDescent="0.2">
      <c r="L254" s="884"/>
    </row>
    <row r="255" spans="12:12" x14ac:dyDescent="0.2">
      <c r="L255" s="884"/>
    </row>
    <row r="256" spans="12:12" x14ac:dyDescent="0.2">
      <c r="L256" s="884"/>
    </row>
    <row r="257" spans="12:12" x14ac:dyDescent="0.2">
      <c r="L257" s="884"/>
    </row>
    <row r="258" spans="12:12" x14ac:dyDescent="0.2">
      <c r="L258" s="884"/>
    </row>
    <row r="259" spans="12:12" x14ac:dyDescent="0.2">
      <c r="L259" s="884"/>
    </row>
    <row r="260" spans="12:12" x14ac:dyDescent="0.2">
      <c r="L260" s="884"/>
    </row>
    <row r="261" spans="12:12" x14ac:dyDescent="0.2">
      <c r="L261" s="884"/>
    </row>
    <row r="262" spans="12:12" x14ac:dyDescent="0.2">
      <c r="L262" s="884"/>
    </row>
    <row r="263" spans="12:12" x14ac:dyDescent="0.2">
      <c r="L263" s="884"/>
    </row>
    <row r="264" spans="12:12" x14ac:dyDescent="0.2">
      <c r="L264" s="884"/>
    </row>
    <row r="265" spans="12:12" x14ac:dyDescent="0.2">
      <c r="L265" s="884"/>
    </row>
    <row r="266" spans="12:12" x14ac:dyDescent="0.2">
      <c r="L266" s="884"/>
    </row>
    <row r="267" spans="12:12" x14ac:dyDescent="0.2">
      <c r="L267" s="884"/>
    </row>
    <row r="268" spans="12:12" x14ac:dyDescent="0.2">
      <c r="L268" s="884"/>
    </row>
    <row r="269" spans="12:12" x14ac:dyDescent="0.2">
      <c r="L269" s="884"/>
    </row>
    <row r="270" spans="12:12" x14ac:dyDescent="0.2">
      <c r="L270" s="884"/>
    </row>
    <row r="271" spans="12:12" x14ac:dyDescent="0.2">
      <c r="L271" s="884"/>
    </row>
    <row r="272" spans="12:12" x14ac:dyDescent="0.2">
      <c r="L272" s="884"/>
    </row>
    <row r="273" spans="12:12" x14ac:dyDescent="0.2">
      <c r="L273" s="884"/>
    </row>
    <row r="274" spans="12:12" x14ac:dyDescent="0.2">
      <c r="L274" s="884"/>
    </row>
    <row r="275" spans="12:12" x14ac:dyDescent="0.2">
      <c r="L275" s="884"/>
    </row>
    <row r="276" spans="12:12" x14ac:dyDescent="0.2">
      <c r="L276" s="884"/>
    </row>
    <row r="277" spans="12:12" x14ac:dyDescent="0.2">
      <c r="L277" s="884"/>
    </row>
    <row r="278" spans="12:12" x14ac:dyDescent="0.2">
      <c r="L278" s="884"/>
    </row>
    <row r="279" spans="12:12" x14ac:dyDescent="0.2">
      <c r="L279" s="884"/>
    </row>
    <row r="280" spans="12:12" x14ac:dyDescent="0.2">
      <c r="L280" s="884"/>
    </row>
    <row r="281" spans="12:12" x14ac:dyDescent="0.2">
      <c r="L281" s="884"/>
    </row>
    <row r="282" spans="12:12" x14ac:dyDescent="0.2">
      <c r="L282" s="884"/>
    </row>
    <row r="283" spans="12:12" x14ac:dyDescent="0.2">
      <c r="L283" s="884"/>
    </row>
    <row r="284" spans="12:12" x14ac:dyDescent="0.2">
      <c r="L284" s="884"/>
    </row>
    <row r="285" spans="12:12" x14ac:dyDescent="0.2">
      <c r="L285" s="884"/>
    </row>
    <row r="286" spans="12:12" x14ac:dyDescent="0.2">
      <c r="L286" s="884"/>
    </row>
    <row r="287" spans="12:12" x14ac:dyDescent="0.2">
      <c r="L287" s="884"/>
    </row>
    <row r="288" spans="12:12" x14ac:dyDescent="0.2">
      <c r="L288" s="884"/>
    </row>
    <row r="289" spans="12:12" x14ac:dyDescent="0.2">
      <c r="L289" s="884"/>
    </row>
    <row r="290" spans="12:12" x14ac:dyDescent="0.2">
      <c r="L290" s="884"/>
    </row>
    <row r="291" spans="12:12" x14ac:dyDescent="0.2">
      <c r="L291" s="884"/>
    </row>
    <row r="292" spans="12:12" x14ac:dyDescent="0.2">
      <c r="L292" s="884"/>
    </row>
    <row r="293" spans="12:12" x14ac:dyDescent="0.2">
      <c r="L293" s="884"/>
    </row>
    <row r="294" spans="12:12" x14ac:dyDescent="0.2">
      <c r="L294" s="884"/>
    </row>
    <row r="295" spans="12:12" x14ac:dyDescent="0.2">
      <c r="L295" s="884"/>
    </row>
    <row r="296" spans="12:12" x14ac:dyDescent="0.2">
      <c r="L296" s="884"/>
    </row>
    <row r="297" spans="12:12" x14ac:dyDescent="0.2">
      <c r="L297" s="884"/>
    </row>
    <row r="298" spans="12:12" x14ac:dyDescent="0.2">
      <c r="L298" s="884"/>
    </row>
    <row r="299" spans="12:12" x14ac:dyDescent="0.2">
      <c r="L299" s="884"/>
    </row>
    <row r="300" spans="12:12" x14ac:dyDescent="0.2">
      <c r="L300" s="884"/>
    </row>
    <row r="301" spans="12:12" x14ac:dyDescent="0.2">
      <c r="L301" s="884"/>
    </row>
    <row r="302" spans="12:12" x14ac:dyDescent="0.2">
      <c r="L302" s="884"/>
    </row>
    <row r="303" spans="12:12" x14ac:dyDescent="0.2">
      <c r="L303" s="884"/>
    </row>
    <row r="304" spans="12:12" x14ac:dyDescent="0.2">
      <c r="L304" s="884"/>
    </row>
    <row r="305" spans="12:12" x14ac:dyDescent="0.2">
      <c r="L305" s="884"/>
    </row>
    <row r="306" spans="12:12" x14ac:dyDescent="0.2">
      <c r="L306" s="884"/>
    </row>
    <row r="307" spans="12:12" x14ac:dyDescent="0.2">
      <c r="L307" s="884"/>
    </row>
    <row r="308" spans="12:12" x14ac:dyDescent="0.2">
      <c r="L308" s="884"/>
    </row>
    <row r="309" spans="12:12" x14ac:dyDescent="0.2">
      <c r="L309" s="884"/>
    </row>
    <row r="310" spans="12:12" x14ac:dyDescent="0.2">
      <c r="L310" s="884"/>
    </row>
    <row r="311" spans="12:12" x14ac:dyDescent="0.2">
      <c r="L311" s="884"/>
    </row>
    <row r="312" spans="12:12" x14ac:dyDescent="0.2">
      <c r="L312" s="884"/>
    </row>
    <row r="313" spans="12:12" x14ac:dyDescent="0.2">
      <c r="L313" s="884"/>
    </row>
    <row r="314" spans="12:12" x14ac:dyDescent="0.2">
      <c r="L314" s="884"/>
    </row>
    <row r="315" spans="12:12" x14ac:dyDescent="0.2">
      <c r="L315" s="884"/>
    </row>
    <row r="316" spans="12:12" x14ac:dyDescent="0.2">
      <c r="L316" s="884"/>
    </row>
    <row r="317" spans="12:12" x14ac:dyDescent="0.2">
      <c r="L317" s="884"/>
    </row>
    <row r="318" spans="12:12" x14ac:dyDescent="0.2">
      <c r="L318" s="884"/>
    </row>
    <row r="319" spans="12:12" x14ac:dyDescent="0.2">
      <c r="L319" s="884"/>
    </row>
    <row r="320" spans="12:12" x14ac:dyDescent="0.2">
      <c r="L320" s="884"/>
    </row>
    <row r="321" spans="12:12" x14ac:dyDescent="0.2">
      <c r="L321" s="884"/>
    </row>
    <row r="322" spans="12:12" x14ac:dyDescent="0.2">
      <c r="L322" s="884"/>
    </row>
    <row r="323" spans="12:12" x14ac:dyDescent="0.2">
      <c r="L323" s="884"/>
    </row>
    <row r="324" spans="12:12" x14ac:dyDescent="0.2">
      <c r="L324" s="884"/>
    </row>
    <row r="325" spans="12:12" x14ac:dyDescent="0.2">
      <c r="L325" s="884"/>
    </row>
    <row r="326" spans="12:12" x14ac:dyDescent="0.2">
      <c r="L326" s="884"/>
    </row>
    <row r="327" spans="12:12" x14ac:dyDescent="0.2">
      <c r="L327" s="884"/>
    </row>
    <row r="328" spans="12:12" x14ac:dyDescent="0.2">
      <c r="L328" s="884"/>
    </row>
    <row r="329" spans="12:12" x14ac:dyDescent="0.2">
      <c r="L329" s="884"/>
    </row>
    <row r="330" spans="12:12" x14ac:dyDescent="0.2">
      <c r="L330" s="884"/>
    </row>
    <row r="331" spans="12:12" x14ac:dyDescent="0.2">
      <c r="L331" s="884"/>
    </row>
    <row r="332" spans="12:12" x14ac:dyDescent="0.2">
      <c r="L332" s="884"/>
    </row>
    <row r="333" spans="12:12" x14ac:dyDescent="0.2">
      <c r="L333" s="884"/>
    </row>
    <row r="334" spans="12:12" x14ac:dyDescent="0.2">
      <c r="L334" s="884"/>
    </row>
    <row r="335" spans="12:12" x14ac:dyDescent="0.2">
      <c r="L335" s="884"/>
    </row>
    <row r="336" spans="12:12" x14ac:dyDescent="0.2">
      <c r="L336" s="884"/>
    </row>
    <row r="337" spans="12:12" x14ac:dyDescent="0.2">
      <c r="L337" s="884"/>
    </row>
    <row r="338" spans="12:12" x14ac:dyDescent="0.2">
      <c r="L338" s="884"/>
    </row>
    <row r="339" spans="12:12" x14ac:dyDescent="0.2">
      <c r="L339" s="884"/>
    </row>
    <row r="340" spans="12:12" x14ac:dyDescent="0.2">
      <c r="L340" s="884"/>
    </row>
    <row r="341" spans="12:12" x14ac:dyDescent="0.2">
      <c r="L341" s="884"/>
    </row>
    <row r="342" spans="12:12" x14ac:dyDescent="0.2">
      <c r="L342" s="884"/>
    </row>
    <row r="343" spans="12:12" x14ac:dyDescent="0.2">
      <c r="L343" s="884"/>
    </row>
    <row r="344" spans="12:12" x14ac:dyDescent="0.2">
      <c r="L344" s="884"/>
    </row>
  </sheetData>
  <mergeCells count="5">
    <mergeCell ref="B20:D20"/>
    <mergeCell ref="B4:J4"/>
    <mergeCell ref="B6:J6"/>
    <mergeCell ref="B18:D18"/>
    <mergeCell ref="B19:D19"/>
  </mergeCells>
  <phoneticPr fontId="0" type="noConversion"/>
  <pageMargins left="0.75" right="0.5" top="1" bottom="1" header="0.5" footer="0.5"/>
  <pageSetup orientation="portrait" blackAndWhite="1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5" r:id="rId4" name="Button 3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28575</xdr:rowOff>
                  </from>
                  <to>
                    <xdr:col>2</xdr:col>
                    <xdr:colOff>447675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6" r:id="rId5" name="Button 4">
              <controlPr defaultSize="0" print="0" autoFill="0" autoPict="0" macro="[0]!Print_Sheet4C">
                <anchor moveWithCells="1" sizeWithCells="1">
                  <from>
                    <xdr:col>0</xdr:col>
                    <xdr:colOff>9525</xdr:colOff>
                    <xdr:row>1</xdr:row>
                    <xdr:rowOff>114300</xdr:rowOff>
                  </from>
                  <to>
                    <xdr:col>2</xdr:col>
                    <xdr:colOff>447675</xdr:colOff>
                    <xdr:row>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2" r:id="rId6" name="Button 10">
              <controlPr defaultSize="0" print="0" autoFill="0" autoPict="0" macro="[0]!Go_To_Next_Sheet">
                <anchor moveWithCells="1" sizeWithCells="1">
                  <from>
                    <xdr:col>9</xdr:col>
                    <xdr:colOff>295275</xdr:colOff>
                    <xdr:row>0</xdr:row>
                    <xdr:rowOff>0</xdr:rowOff>
                  </from>
                  <to>
                    <xdr:col>10</xdr:col>
                    <xdr:colOff>371475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3" r:id="rId7" name="Button 11">
              <controlPr defaultSize="0" print="0" autoFill="0" autoPict="0" macro="[0]!Go_To_Previous_Sheet">
                <anchor moveWithCells="1" sizeWithCells="1">
                  <from>
                    <xdr:col>9</xdr:col>
                    <xdr:colOff>285750</xdr:colOff>
                    <xdr:row>1</xdr:row>
                    <xdr:rowOff>85725</xdr:rowOff>
                  </from>
                  <to>
                    <xdr:col>10</xdr:col>
                    <xdr:colOff>371475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2"/>
  <dimension ref="A1:P343"/>
  <sheetViews>
    <sheetView showGridLines="0" zoomScaleNormal="100" workbookViewId="0">
      <selection activeCell="J2" sqref="J2"/>
    </sheetView>
  </sheetViews>
  <sheetFormatPr defaultColWidth="9.42578125" defaultRowHeight="12.75" x14ac:dyDescent="0.2"/>
  <cols>
    <col min="1" max="2" width="5.5703125" style="870" customWidth="1"/>
    <col min="3" max="3" width="12.5703125" style="870" customWidth="1"/>
    <col min="4" max="5" width="6.85546875" style="870" customWidth="1"/>
    <col min="6" max="6" width="10.5703125" style="870" customWidth="1"/>
    <col min="7" max="7" width="6.85546875" style="870" customWidth="1"/>
    <col min="8" max="8" width="14.5703125" style="870" customWidth="1"/>
    <col min="9" max="9" width="6.85546875" style="870" customWidth="1"/>
    <col min="10" max="10" width="14.5703125" style="870" customWidth="1"/>
    <col min="11" max="11" width="13.5703125" style="870" customWidth="1"/>
    <col min="12" max="12" width="2.140625" style="870" customWidth="1"/>
    <col min="13" max="16384" width="9.42578125" style="870"/>
  </cols>
  <sheetData>
    <row r="1" spans="1:16" x14ac:dyDescent="0.2">
      <c r="J1" s="871" t="s">
        <v>1307</v>
      </c>
      <c r="K1" s="871"/>
    </row>
    <row r="2" spans="1:16" ht="15.75" customHeight="1" x14ac:dyDescent="0.2">
      <c r="I2" s="873"/>
      <c r="J2" s="873"/>
    </row>
    <row r="3" spans="1:16" ht="15.75" customHeight="1" x14ac:dyDescent="0.2">
      <c r="A3" s="874"/>
      <c r="B3" s="874"/>
      <c r="C3" s="874"/>
      <c r="D3" s="874"/>
      <c r="E3" s="874"/>
      <c r="F3" s="874"/>
      <c r="G3" s="874"/>
      <c r="H3" s="874"/>
      <c r="I3" s="874"/>
      <c r="J3" s="874"/>
      <c r="K3" s="874"/>
      <c r="L3" s="874"/>
    </row>
    <row r="4" spans="1:16" ht="19.5" customHeight="1" x14ac:dyDescent="0.2">
      <c r="A4" s="309"/>
      <c r="B4" s="1420" t="str">
        <f>'4C'!B4:J4</f>
        <v>2015 BUDGET STATEMENT CAMDEN COUNTY WELFARE AGENCY</v>
      </c>
      <c r="C4" s="1420"/>
      <c r="D4" s="1420"/>
      <c r="E4" s="1420"/>
      <c r="F4" s="1420"/>
      <c r="G4" s="1420"/>
      <c r="H4" s="1420"/>
      <c r="I4" s="1420"/>
      <c r="J4" s="1420"/>
      <c r="K4" s="309"/>
      <c r="L4" s="309"/>
    </row>
    <row r="5" spans="1:16" ht="9.9499999999999993" customHeight="1" x14ac:dyDescent="0.2">
      <c r="A5" s="309"/>
      <c r="B5" s="874"/>
      <c r="D5" s="874"/>
      <c r="E5" s="874"/>
      <c r="F5" s="874"/>
      <c r="G5" s="874"/>
      <c r="H5" s="874"/>
      <c r="I5" s="874"/>
      <c r="J5" s="309"/>
      <c r="K5" s="309"/>
      <c r="L5" s="309"/>
    </row>
    <row r="6" spans="1:16" ht="15.75" customHeight="1" x14ac:dyDescent="0.2">
      <c r="B6" s="1360" t="s">
        <v>911</v>
      </c>
      <c r="C6" s="1360"/>
      <c r="D6" s="1360"/>
      <c r="E6" s="1360"/>
      <c r="F6" s="1360"/>
      <c r="G6" s="1360"/>
      <c r="H6" s="1360"/>
      <c r="I6" s="1360"/>
      <c r="J6" s="1360"/>
      <c r="K6" s="337"/>
      <c r="L6" s="309"/>
    </row>
    <row r="7" spans="1:16" ht="11.25" customHeight="1" x14ac:dyDescent="0.2">
      <c r="A7" s="873"/>
      <c r="B7" s="875"/>
      <c r="C7" s="914"/>
      <c r="D7" s="914"/>
      <c r="E7" s="915"/>
      <c r="F7" s="915"/>
      <c r="G7" s="916"/>
      <c r="H7" s="916"/>
      <c r="I7" s="907"/>
      <c r="J7" s="907"/>
    </row>
    <row r="8" spans="1:16" ht="12.95" customHeight="1" x14ac:dyDescent="0.2">
      <c r="A8" s="873"/>
      <c r="B8" s="873"/>
      <c r="C8" s="873"/>
      <c r="D8" s="873"/>
      <c r="E8" s="916"/>
      <c r="F8" s="916"/>
      <c r="G8" s="916"/>
      <c r="H8" s="916"/>
      <c r="I8" s="916"/>
      <c r="J8" s="916"/>
      <c r="K8" s="873"/>
      <c r="L8" s="873"/>
      <c r="M8" s="873"/>
      <c r="N8" s="873"/>
      <c r="O8" s="873"/>
      <c r="P8" s="873"/>
    </row>
    <row r="9" spans="1:16" ht="25.5" customHeight="1" x14ac:dyDescent="0.2">
      <c r="A9" s="873" t="s">
        <v>677</v>
      </c>
      <c r="B9" s="876" t="s">
        <v>912</v>
      </c>
      <c r="C9" s="873"/>
      <c r="D9" s="873"/>
      <c r="E9" s="916"/>
      <c r="F9" s="917"/>
      <c r="G9" s="916"/>
      <c r="H9" s="935">
        <f>'4A WCM'!H48</f>
        <v>0</v>
      </c>
      <c r="I9" s="888"/>
      <c r="J9" s="888"/>
      <c r="K9" s="877"/>
      <c r="L9" s="873"/>
      <c r="M9" s="873"/>
      <c r="N9" s="873"/>
      <c r="O9" s="873"/>
      <c r="P9" s="873"/>
    </row>
    <row r="10" spans="1:16" x14ac:dyDescent="0.2">
      <c r="D10" s="880"/>
      <c r="E10" s="907"/>
      <c r="F10" s="918"/>
      <c r="G10" s="882"/>
      <c r="H10" s="882"/>
      <c r="I10" s="907"/>
      <c r="J10" s="907"/>
      <c r="K10" s="880"/>
    </row>
    <row r="11" spans="1:16" ht="25.5" customHeight="1" x14ac:dyDescent="0.2">
      <c r="A11" s="873"/>
      <c r="B11" s="876" t="s">
        <v>914</v>
      </c>
      <c r="C11" s="873"/>
      <c r="E11" s="907"/>
      <c r="F11" s="907"/>
      <c r="G11" s="907"/>
      <c r="H11" s="936">
        <f>'4A WCM'!E48</f>
        <v>0</v>
      </c>
      <c r="I11" s="889"/>
      <c r="J11" s="889"/>
    </row>
    <row r="12" spans="1:16" x14ac:dyDescent="0.2">
      <c r="E12" s="907"/>
      <c r="F12" s="907"/>
      <c r="G12" s="907"/>
      <c r="H12" s="907"/>
      <c r="I12" s="907"/>
      <c r="J12" s="907"/>
    </row>
    <row r="13" spans="1:16" x14ac:dyDescent="0.2">
      <c r="E13" s="907"/>
      <c r="F13" s="907"/>
      <c r="G13" s="907"/>
      <c r="H13" s="907"/>
      <c r="I13" s="907"/>
      <c r="J13" s="907"/>
    </row>
    <row r="14" spans="1:16" x14ac:dyDescent="0.2">
      <c r="A14" s="873" t="s">
        <v>678</v>
      </c>
      <c r="B14" s="337" t="s">
        <v>1024</v>
      </c>
      <c r="C14" s="873"/>
      <c r="D14" s="873"/>
      <c r="E14" s="916"/>
      <c r="F14" s="916"/>
      <c r="G14" s="916"/>
      <c r="H14" s="916"/>
      <c r="I14" s="916"/>
      <c r="J14" s="916"/>
    </row>
    <row r="15" spans="1:16" x14ac:dyDescent="0.2">
      <c r="A15" s="873"/>
      <c r="B15" s="873"/>
      <c r="C15" s="873"/>
      <c r="D15" s="873"/>
      <c r="E15" s="916"/>
      <c r="F15" s="916"/>
      <c r="G15" s="916"/>
      <c r="H15" s="916"/>
      <c r="I15" s="916"/>
      <c r="J15" s="916"/>
    </row>
    <row r="16" spans="1:16" x14ac:dyDescent="0.2">
      <c r="A16" s="873"/>
      <c r="B16" s="873"/>
      <c r="C16" s="873"/>
      <c r="D16" s="873"/>
      <c r="E16" s="916"/>
      <c r="F16" s="916"/>
      <c r="G16" s="916"/>
      <c r="H16" s="916"/>
      <c r="I16" s="916"/>
      <c r="J16" s="916"/>
    </row>
    <row r="17" spans="1:12" ht="15.6" customHeight="1" x14ac:dyDescent="0.2">
      <c r="A17" s="873"/>
      <c r="B17" s="873"/>
      <c r="C17" s="873"/>
      <c r="D17" s="873"/>
      <c r="E17" s="916"/>
      <c r="F17" s="885" t="s">
        <v>507</v>
      </c>
      <c r="G17" s="916"/>
      <c r="H17" s="916"/>
      <c r="I17" s="916"/>
      <c r="J17" s="916"/>
    </row>
    <row r="18" spans="1:12" ht="12.6" customHeight="1" x14ac:dyDescent="0.2">
      <c r="A18" s="873"/>
      <c r="B18" s="873"/>
      <c r="C18" s="873"/>
      <c r="D18" s="873"/>
      <c r="F18" s="885" t="s">
        <v>685</v>
      </c>
      <c r="G18" s="916"/>
      <c r="H18" s="885" t="s">
        <v>682</v>
      </c>
      <c r="I18" s="916"/>
      <c r="J18" s="885" t="s">
        <v>683</v>
      </c>
    </row>
    <row r="19" spans="1:12" x14ac:dyDescent="0.2">
      <c r="A19" s="1422" t="s">
        <v>680</v>
      </c>
      <c r="B19" s="1422"/>
      <c r="C19" s="1422"/>
      <c r="D19" s="873"/>
      <c r="F19" s="886" t="s">
        <v>915</v>
      </c>
      <c r="H19" s="885" t="s">
        <v>686</v>
      </c>
      <c r="I19" s="885"/>
      <c r="J19" s="885" t="s">
        <v>686</v>
      </c>
      <c r="K19" s="873"/>
    </row>
    <row r="20" spans="1:12" x14ac:dyDescent="0.2">
      <c r="A20" s="1422" t="s">
        <v>684</v>
      </c>
      <c r="B20" s="1422"/>
      <c r="C20" s="1422"/>
      <c r="D20" s="886" t="s">
        <v>658</v>
      </c>
      <c r="F20" s="886" t="s">
        <v>182</v>
      </c>
      <c r="H20" s="885" t="s">
        <v>498</v>
      </c>
      <c r="I20" s="907"/>
      <c r="J20" s="885" t="s">
        <v>1091</v>
      </c>
      <c r="K20" s="873"/>
    </row>
    <row r="21" spans="1:12" x14ac:dyDescent="0.2">
      <c r="A21" s="1421" t="s">
        <v>473</v>
      </c>
      <c r="B21" s="1421"/>
      <c r="C21" s="1421"/>
      <c r="D21" s="920" t="s">
        <v>484</v>
      </c>
      <c r="F21" s="920" t="s">
        <v>485</v>
      </c>
      <c r="H21" s="920" t="s">
        <v>486</v>
      </c>
      <c r="I21" s="907"/>
      <c r="J21" s="920" t="s">
        <v>487</v>
      </c>
      <c r="K21" s="891"/>
    </row>
    <row r="22" spans="1:12" ht="22.5" customHeight="1" x14ac:dyDescent="0.2">
      <c r="A22" s="921"/>
      <c r="B22" s="922" t="s">
        <v>941</v>
      </c>
      <c r="C22" s="873"/>
      <c r="D22" s="886" t="s">
        <v>1093</v>
      </c>
      <c r="F22" s="937"/>
      <c r="H22" s="938">
        <f>$H$9*F22</f>
        <v>0</v>
      </c>
      <c r="I22" s="911"/>
      <c r="J22" s="939">
        <f>H$11*F22</f>
        <v>0</v>
      </c>
      <c r="K22" s="884"/>
    </row>
    <row r="23" spans="1:12" ht="18" customHeight="1" x14ac:dyDescent="0.2">
      <c r="A23" s="925"/>
      <c r="B23" s="309"/>
      <c r="C23" s="309"/>
      <c r="D23" s="926"/>
      <c r="F23" s="445"/>
      <c r="H23" s="445"/>
      <c r="I23" s="445"/>
      <c r="J23" s="445"/>
      <c r="K23" s="309"/>
    </row>
    <row r="24" spans="1:12" ht="22.5" customHeight="1" x14ac:dyDescent="0.2">
      <c r="A24" s="921"/>
      <c r="B24" s="873" t="s">
        <v>1086</v>
      </c>
      <c r="C24" s="873"/>
      <c r="D24" s="886" t="s">
        <v>1090</v>
      </c>
      <c r="F24" s="937"/>
      <c r="G24" s="895"/>
      <c r="H24" s="938">
        <f>$H$9*F24</f>
        <v>0</v>
      </c>
      <c r="I24" s="911"/>
      <c r="J24" s="939">
        <f>H$11*F24</f>
        <v>0</v>
      </c>
      <c r="K24" s="884"/>
    </row>
    <row r="25" spans="1:12" ht="18" customHeight="1" x14ac:dyDescent="0.2">
      <c r="E25" s="930"/>
      <c r="F25" s="889"/>
      <c r="G25" s="895"/>
      <c r="H25" s="889"/>
      <c r="I25" s="889"/>
      <c r="J25" s="889"/>
      <c r="K25" s="884"/>
    </row>
    <row r="26" spans="1:12" ht="22.5" customHeight="1" x14ac:dyDescent="0.2">
      <c r="C26" s="873" t="s">
        <v>689</v>
      </c>
      <c r="D26" s="873"/>
      <c r="E26" s="931"/>
      <c r="F26" s="940">
        <f>SUM(F22:F25)</f>
        <v>0</v>
      </c>
      <c r="H26" s="941">
        <f>SUM(H22:H24)</f>
        <v>0</v>
      </c>
      <c r="I26" s="912"/>
      <c r="J26" s="936">
        <f>SUM(J22:J24)</f>
        <v>0</v>
      </c>
      <c r="K26" s="884"/>
    </row>
    <row r="27" spans="1:12" x14ac:dyDescent="0.2">
      <c r="E27" s="934"/>
      <c r="F27" s="907"/>
      <c r="G27" s="907"/>
      <c r="H27" s="907"/>
      <c r="I27" s="907"/>
      <c r="J27" s="907"/>
      <c r="L27" s="884"/>
    </row>
    <row r="28" spans="1:12" x14ac:dyDescent="0.2">
      <c r="E28" s="907"/>
      <c r="F28" s="907"/>
      <c r="G28" s="907"/>
      <c r="H28" s="907"/>
      <c r="I28" s="907"/>
      <c r="J28" s="907"/>
      <c r="L28" s="884"/>
    </row>
    <row r="29" spans="1:12" x14ac:dyDescent="0.2">
      <c r="D29" s="884"/>
      <c r="E29" s="907"/>
      <c r="F29" s="907"/>
      <c r="G29" s="907"/>
      <c r="H29" s="907"/>
      <c r="I29" s="907"/>
      <c r="J29" s="907"/>
      <c r="L29" s="884"/>
    </row>
    <row r="30" spans="1:12" x14ac:dyDescent="0.2">
      <c r="L30" s="884"/>
    </row>
    <row r="31" spans="1:12" x14ac:dyDescent="0.2">
      <c r="L31" s="884"/>
    </row>
    <row r="32" spans="1:12" x14ac:dyDescent="0.2">
      <c r="L32" s="884"/>
    </row>
    <row r="33" spans="12:12" x14ac:dyDescent="0.2">
      <c r="L33" s="884"/>
    </row>
    <row r="34" spans="12:12" x14ac:dyDescent="0.2">
      <c r="L34" s="884"/>
    </row>
    <row r="35" spans="12:12" x14ac:dyDescent="0.2">
      <c r="L35" s="884"/>
    </row>
    <row r="36" spans="12:12" x14ac:dyDescent="0.2">
      <c r="L36" s="884"/>
    </row>
    <row r="37" spans="12:12" x14ac:dyDescent="0.2">
      <c r="L37" s="884"/>
    </row>
    <row r="38" spans="12:12" x14ac:dyDescent="0.2">
      <c r="L38" s="884"/>
    </row>
    <row r="39" spans="12:12" x14ac:dyDescent="0.2">
      <c r="L39" s="884"/>
    </row>
    <row r="40" spans="12:12" x14ac:dyDescent="0.2">
      <c r="L40" s="884"/>
    </row>
    <row r="41" spans="12:12" x14ac:dyDescent="0.2">
      <c r="L41" s="884"/>
    </row>
    <row r="42" spans="12:12" x14ac:dyDescent="0.2">
      <c r="L42" s="884"/>
    </row>
    <row r="43" spans="12:12" x14ac:dyDescent="0.2">
      <c r="L43" s="884"/>
    </row>
    <row r="44" spans="12:12" x14ac:dyDescent="0.2">
      <c r="L44" s="884"/>
    </row>
    <row r="45" spans="12:12" x14ac:dyDescent="0.2">
      <c r="L45" s="884"/>
    </row>
    <row r="46" spans="12:12" x14ac:dyDescent="0.2">
      <c r="L46" s="884"/>
    </row>
    <row r="47" spans="12:12" x14ac:dyDescent="0.2">
      <c r="L47" s="884"/>
    </row>
    <row r="48" spans="12:12" x14ac:dyDescent="0.2">
      <c r="L48" s="884"/>
    </row>
    <row r="49" spans="12:12" x14ac:dyDescent="0.2">
      <c r="L49" s="884"/>
    </row>
    <row r="50" spans="12:12" x14ac:dyDescent="0.2">
      <c r="L50" s="884"/>
    </row>
    <row r="51" spans="12:12" x14ac:dyDescent="0.2">
      <c r="L51" s="884"/>
    </row>
    <row r="52" spans="12:12" x14ac:dyDescent="0.2">
      <c r="L52" s="884"/>
    </row>
    <row r="53" spans="12:12" x14ac:dyDescent="0.2">
      <c r="L53" s="884"/>
    </row>
    <row r="54" spans="12:12" x14ac:dyDescent="0.2">
      <c r="L54" s="884"/>
    </row>
    <row r="55" spans="12:12" x14ac:dyDescent="0.2">
      <c r="L55" s="884"/>
    </row>
    <row r="56" spans="12:12" x14ac:dyDescent="0.2">
      <c r="L56" s="884"/>
    </row>
    <row r="57" spans="12:12" x14ac:dyDescent="0.2">
      <c r="L57" s="884"/>
    </row>
    <row r="58" spans="12:12" x14ac:dyDescent="0.2">
      <c r="L58" s="884"/>
    </row>
    <row r="59" spans="12:12" x14ac:dyDescent="0.2">
      <c r="L59" s="884"/>
    </row>
    <row r="60" spans="12:12" x14ac:dyDescent="0.2">
      <c r="L60" s="884"/>
    </row>
    <row r="61" spans="12:12" x14ac:dyDescent="0.2">
      <c r="L61" s="884"/>
    </row>
    <row r="62" spans="12:12" x14ac:dyDescent="0.2">
      <c r="L62" s="884"/>
    </row>
    <row r="63" spans="12:12" x14ac:dyDescent="0.2">
      <c r="L63" s="884"/>
    </row>
    <row r="64" spans="12:12" x14ac:dyDescent="0.2">
      <c r="L64" s="884"/>
    </row>
    <row r="65" spans="12:12" x14ac:dyDescent="0.2">
      <c r="L65" s="884"/>
    </row>
    <row r="66" spans="12:12" x14ac:dyDescent="0.2">
      <c r="L66" s="884"/>
    </row>
    <row r="67" spans="12:12" x14ac:dyDescent="0.2">
      <c r="L67" s="884"/>
    </row>
    <row r="68" spans="12:12" x14ac:dyDescent="0.2">
      <c r="L68" s="884"/>
    </row>
    <row r="69" spans="12:12" x14ac:dyDescent="0.2">
      <c r="L69" s="884"/>
    </row>
    <row r="70" spans="12:12" x14ac:dyDescent="0.2">
      <c r="L70" s="884"/>
    </row>
    <row r="71" spans="12:12" x14ac:dyDescent="0.2">
      <c r="L71" s="884"/>
    </row>
    <row r="72" spans="12:12" x14ac:dyDescent="0.2">
      <c r="L72" s="884"/>
    </row>
    <row r="73" spans="12:12" x14ac:dyDescent="0.2">
      <c r="L73" s="884"/>
    </row>
    <row r="74" spans="12:12" x14ac:dyDescent="0.2">
      <c r="L74" s="884"/>
    </row>
    <row r="75" spans="12:12" x14ac:dyDescent="0.2">
      <c r="L75" s="884"/>
    </row>
    <row r="76" spans="12:12" x14ac:dyDescent="0.2">
      <c r="L76" s="884"/>
    </row>
    <row r="77" spans="12:12" x14ac:dyDescent="0.2">
      <c r="L77" s="884"/>
    </row>
    <row r="78" spans="12:12" x14ac:dyDescent="0.2">
      <c r="L78" s="884"/>
    </row>
    <row r="79" spans="12:12" x14ac:dyDescent="0.2">
      <c r="L79" s="884"/>
    </row>
    <row r="80" spans="12:12" x14ac:dyDescent="0.2">
      <c r="L80" s="884"/>
    </row>
    <row r="81" spans="12:12" x14ac:dyDescent="0.2">
      <c r="L81" s="884"/>
    </row>
    <row r="82" spans="12:12" x14ac:dyDescent="0.2">
      <c r="L82" s="884"/>
    </row>
    <row r="83" spans="12:12" x14ac:dyDescent="0.2">
      <c r="L83" s="884"/>
    </row>
    <row r="84" spans="12:12" x14ac:dyDescent="0.2">
      <c r="L84" s="884"/>
    </row>
    <row r="85" spans="12:12" x14ac:dyDescent="0.2">
      <c r="L85" s="884"/>
    </row>
    <row r="86" spans="12:12" x14ac:dyDescent="0.2">
      <c r="L86" s="884"/>
    </row>
    <row r="87" spans="12:12" x14ac:dyDescent="0.2">
      <c r="L87" s="884"/>
    </row>
    <row r="88" spans="12:12" x14ac:dyDescent="0.2">
      <c r="L88" s="884"/>
    </row>
    <row r="89" spans="12:12" x14ac:dyDescent="0.2">
      <c r="L89" s="884"/>
    </row>
    <row r="90" spans="12:12" x14ac:dyDescent="0.2">
      <c r="L90" s="884"/>
    </row>
    <row r="91" spans="12:12" x14ac:dyDescent="0.2">
      <c r="L91" s="884"/>
    </row>
    <row r="92" spans="12:12" x14ac:dyDescent="0.2">
      <c r="L92" s="884"/>
    </row>
    <row r="93" spans="12:12" x14ac:dyDescent="0.2">
      <c r="L93" s="884"/>
    </row>
    <row r="94" spans="12:12" x14ac:dyDescent="0.2">
      <c r="L94" s="884"/>
    </row>
    <row r="95" spans="12:12" x14ac:dyDescent="0.2">
      <c r="L95" s="884"/>
    </row>
    <row r="96" spans="12:12" x14ac:dyDescent="0.2">
      <c r="L96" s="884"/>
    </row>
    <row r="97" spans="12:12" x14ac:dyDescent="0.2">
      <c r="L97" s="884"/>
    </row>
    <row r="98" spans="12:12" x14ac:dyDescent="0.2">
      <c r="L98" s="884"/>
    </row>
    <row r="99" spans="12:12" x14ac:dyDescent="0.2">
      <c r="L99" s="884"/>
    </row>
    <row r="100" spans="12:12" x14ac:dyDescent="0.2">
      <c r="L100" s="884"/>
    </row>
    <row r="101" spans="12:12" x14ac:dyDescent="0.2">
      <c r="L101" s="884"/>
    </row>
    <row r="102" spans="12:12" x14ac:dyDescent="0.2">
      <c r="L102" s="884"/>
    </row>
    <row r="103" spans="12:12" x14ac:dyDescent="0.2">
      <c r="L103" s="884"/>
    </row>
    <row r="104" spans="12:12" x14ac:dyDescent="0.2">
      <c r="L104" s="884"/>
    </row>
    <row r="105" spans="12:12" x14ac:dyDescent="0.2">
      <c r="L105" s="884"/>
    </row>
    <row r="106" spans="12:12" x14ac:dyDescent="0.2">
      <c r="L106" s="884"/>
    </row>
    <row r="107" spans="12:12" x14ac:dyDescent="0.2">
      <c r="L107" s="884"/>
    </row>
    <row r="108" spans="12:12" x14ac:dyDescent="0.2">
      <c r="L108" s="884"/>
    </row>
    <row r="109" spans="12:12" x14ac:dyDescent="0.2">
      <c r="L109" s="884"/>
    </row>
    <row r="110" spans="12:12" x14ac:dyDescent="0.2">
      <c r="L110" s="884"/>
    </row>
    <row r="111" spans="12:12" x14ac:dyDescent="0.2">
      <c r="L111" s="884"/>
    </row>
    <row r="112" spans="12:12" x14ac:dyDescent="0.2">
      <c r="L112" s="884"/>
    </row>
    <row r="113" spans="12:12" x14ac:dyDescent="0.2">
      <c r="L113" s="884"/>
    </row>
    <row r="114" spans="12:12" x14ac:dyDescent="0.2">
      <c r="L114" s="884"/>
    </row>
    <row r="115" spans="12:12" x14ac:dyDescent="0.2">
      <c r="L115" s="884"/>
    </row>
    <row r="116" spans="12:12" x14ac:dyDescent="0.2">
      <c r="L116" s="884"/>
    </row>
    <row r="117" spans="12:12" x14ac:dyDescent="0.2">
      <c r="L117" s="884"/>
    </row>
    <row r="118" spans="12:12" x14ac:dyDescent="0.2">
      <c r="L118" s="884"/>
    </row>
    <row r="119" spans="12:12" x14ac:dyDescent="0.2">
      <c r="L119" s="884"/>
    </row>
    <row r="120" spans="12:12" x14ac:dyDescent="0.2">
      <c r="L120" s="884"/>
    </row>
    <row r="121" spans="12:12" x14ac:dyDescent="0.2">
      <c r="L121" s="884"/>
    </row>
    <row r="122" spans="12:12" x14ac:dyDescent="0.2">
      <c r="L122" s="884"/>
    </row>
    <row r="123" spans="12:12" x14ac:dyDescent="0.2">
      <c r="L123" s="884"/>
    </row>
    <row r="124" spans="12:12" x14ac:dyDescent="0.2">
      <c r="L124" s="884"/>
    </row>
    <row r="125" spans="12:12" x14ac:dyDescent="0.2">
      <c r="L125" s="884"/>
    </row>
    <row r="126" spans="12:12" x14ac:dyDescent="0.2">
      <c r="L126" s="884"/>
    </row>
    <row r="127" spans="12:12" x14ac:dyDescent="0.2">
      <c r="L127" s="884"/>
    </row>
    <row r="128" spans="12:12" x14ac:dyDescent="0.2">
      <c r="L128" s="884"/>
    </row>
    <row r="129" spans="12:12" x14ac:dyDescent="0.2">
      <c r="L129" s="884"/>
    </row>
    <row r="130" spans="12:12" x14ac:dyDescent="0.2">
      <c r="L130" s="884"/>
    </row>
    <row r="131" spans="12:12" x14ac:dyDescent="0.2">
      <c r="L131" s="884"/>
    </row>
    <row r="132" spans="12:12" x14ac:dyDescent="0.2">
      <c r="L132" s="884"/>
    </row>
    <row r="133" spans="12:12" x14ac:dyDescent="0.2">
      <c r="L133" s="884"/>
    </row>
    <row r="134" spans="12:12" x14ac:dyDescent="0.2">
      <c r="L134" s="884"/>
    </row>
    <row r="135" spans="12:12" x14ac:dyDescent="0.2">
      <c r="L135" s="884"/>
    </row>
    <row r="136" spans="12:12" x14ac:dyDescent="0.2">
      <c r="L136" s="884"/>
    </row>
    <row r="137" spans="12:12" x14ac:dyDescent="0.2">
      <c r="L137" s="884"/>
    </row>
    <row r="138" spans="12:12" x14ac:dyDescent="0.2">
      <c r="L138" s="884"/>
    </row>
    <row r="139" spans="12:12" x14ac:dyDescent="0.2">
      <c r="L139" s="884"/>
    </row>
    <row r="140" spans="12:12" x14ac:dyDescent="0.2">
      <c r="L140" s="884"/>
    </row>
    <row r="141" spans="12:12" x14ac:dyDescent="0.2">
      <c r="L141" s="884"/>
    </row>
    <row r="142" spans="12:12" x14ac:dyDescent="0.2">
      <c r="L142" s="884"/>
    </row>
    <row r="143" spans="12:12" x14ac:dyDescent="0.2">
      <c r="L143" s="884"/>
    </row>
    <row r="144" spans="12:12" x14ac:dyDescent="0.2">
      <c r="L144" s="884"/>
    </row>
    <row r="145" spans="12:12" x14ac:dyDescent="0.2">
      <c r="L145" s="884"/>
    </row>
    <row r="146" spans="12:12" x14ac:dyDescent="0.2">
      <c r="L146" s="884"/>
    </row>
    <row r="147" spans="12:12" x14ac:dyDescent="0.2">
      <c r="L147" s="884"/>
    </row>
    <row r="148" spans="12:12" x14ac:dyDescent="0.2">
      <c r="L148" s="884"/>
    </row>
    <row r="149" spans="12:12" x14ac:dyDescent="0.2">
      <c r="L149" s="884"/>
    </row>
    <row r="150" spans="12:12" x14ac:dyDescent="0.2">
      <c r="L150" s="884"/>
    </row>
    <row r="151" spans="12:12" x14ac:dyDescent="0.2">
      <c r="L151" s="884"/>
    </row>
    <row r="152" spans="12:12" x14ac:dyDescent="0.2">
      <c r="L152" s="884"/>
    </row>
    <row r="153" spans="12:12" x14ac:dyDescent="0.2">
      <c r="L153" s="884"/>
    </row>
    <row r="154" spans="12:12" x14ac:dyDescent="0.2">
      <c r="L154" s="884"/>
    </row>
    <row r="155" spans="12:12" x14ac:dyDescent="0.2">
      <c r="L155" s="884"/>
    </row>
    <row r="156" spans="12:12" x14ac:dyDescent="0.2">
      <c r="L156" s="884"/>
    </row>
    <row r="157" spans="12:12" x14ac:dyDescent="0.2">
      <c r="L157" s="884"/>
    </row>
    <row r="158" spans="12:12" x14ac:dyDescent="0.2">
      <c r="L158" s="884"/>
    </row>
    <row r="159" spans="12:12" x14ac:dyDescent="0.2">
      <c r="L159" s="884"/>
    </row>
    <row r="160" spans="12:12" x14ac:dyDescent="0.2">
      <c r="L160" s="884"/>
    </row>
    <row r="161" spans="12:12" x14ac:dyDescent="0.2">
      <c r="L161" s="884"/>
    </row>
    <row r="162" spans="12:12" x14ac:dyDescent="0.2">
      <c r="L162" s="884"/>
    </row>
    <row r="163" spans="12:12" x14ac:dyDescent="0.2">
      <c r="L163" s="884"/>
    </row>
    <row r="164" spans="12:12" x14ac:dyDescent="0.2">
      <c r="L164" s="884"/>
    </row>
    <row r="165" spans="12:12" x14ac:dyDescent="0.2">
      <c r="L165" s="884"/>
    </row>
    <row r="166" spans="12:12" x14ac:dyDescent="0.2">
      <c r="L166" s="884"/>
    </row>
    <row r="167" spans="12:12" x14ac:dyDescent="0.2">
      <c r="L167" s="884"/>
    </row>
    <row r="168" spans="12:12" x14ac:dyDescent="0.2">
      <c r="L168" s="884"/>
    </row>
    <row r="169" spans="12:12" x14ac:dyDescent="0.2">
      <c r="L169" s="884"/>
    </row>
    <row r="170" spans="12:12" x14ac:dyDescent="0.2">
      <c r="L170" s="884"/>
    </row>
    <row r="171" spans="12:12" x14ac:dyDescent="0.2">
      <c r="L171" s="884"/>
    </row>
    <row r="172" spans="12:12" x14ac:dyDescent="0.2">
      <c r="L172" s="884"/>
    </row>
    <row r="173" spans="12:12" x14ac:dyDescent="0.2">
      <c r="L173" s="884"/>
    </row>
    <row r="174" spans="12:12" x14ac:dyDescent="0.2">
      <c r="L174" s="884"/>
    </row>
    <row r="175" spans="12:12" x14ac:dyDescent="0.2">
      <c r="L175" s="884"/>
    </row>
    <row r="176" spans="12:12" x14ac:dyDescent="0.2">
      <c r="L176" s="884"/>
    </row>
    <row r="177" spans="12:12" x14ac:dyDescent="0.2">
      <c r="L177" s="884"/>
    </row>
    <row r="178" spans="12:12" x14ac:dyDescent="0.2">
      <c r="L178" s="884"/>
    </row>
    <row r="179" spans="12:12" x14ac:dyDescent="0.2">
      <c r="L179" s="884"/>
    </row>
    <row r="180" spans="12:12" x14ac:dyDescent="0.2">
      <c r="L180" s="884"/>
    </row>
    <row r="181" spans="12:12" x14ac:dyDescent="0.2">
      <c r="L181" s="884"/>
    </row>
    <row r="182" spans="12:12" x14ac:dyDescent="0.2">
      <c r="L182" s="884"/>
    </row>
    <row r="183" spans="12:12" x14ac:dyDescent="0.2">
      <c r="L183" s="884"/>
    </row>
    <row r="184" spans="12:12" x14ac:dyDescent="0.2">
      <c r="L184" s="884"/>
    </row>
    <row r="185" spans="12:12" x14ac:dyDescent="0.2">
      <c r="L185" s="884"/>
    </row>
    <row r="186" spans="12:12" x14ac:dyDescent="0.2">
      <c r="L186" s="884"/>
    </row>
    <row r="187" spans="12:12" x14ac:dyDescent="0.2">
      <c r="L187" s="884"/>
    </row>
    <row r="188" spans="12:12" x14ac:dyDescent="0.2">
      <c r="L188" s="884"/>
    </row>
    <row r="189" spans="12:12" x14ac:dyDescent="0.2">
      <c r="L189" s="884"/>
    </row>
    <row r="190" spans="12:12" x14ac:dyDescent="0.2">
      <c r="L190" s="884"/>
    </row>
    <row r="191" spans="12:12" x14ac:dyDescent="0.2">
      <c r="L191" s="884"/>
    </row>
    <row r="192" spans="12:12" x14ac:dyDescent="0.2">
      <c r="L192" s="884"/>
    </row>
    <row r="193" spans="12:12" x14ac:dyDescent="0.2">
      <c r="L193" s="884"/>
    </row>
    <row r="194" spans="12:12" x14ac:dyDescent="0.2">
      <c r="L194" s="884"/>
    </row>
    <row r="195" spans="12:12" x14ac:dyDescent="0.2">
      <c r="L195" s="884"/>
    </row>
    <row r="196" spans="12:12" x14ac:dyDescent="0.2">
      <c r="L196" s="884"/>
    </row>
    <row r="197" spans="12:12" x14ac:dyDescent="0.2">
      <c r="L197" s="884"/>
    </row>
    <row r="198" spans="12:12" x14ac:dyDescent="0.2">
      <c r="L198" s="884"/>
    </row>
    <row r="199" spans="12:12" x14ac:dyDescent="0.2">
      <c r="L199" s="884"/>
    </row>
    <row r="200" spans="12:12" x14ac:dyDescent="0.2">
      <c r="L200" s="884"/>
    </row>
    <row r="201" spans="12:12" x14ac:dyDescent="0.2">
      <c r="L201" s="884"/>
    </row>
    <row r="202" spans="12:12" x14ac:dyDescent="0.2">
      <c r="L202" s="884"/>
    </row>
    <row r="203" spans="12:12" x14ac:dyDescent="0.2">
      <c r="L203" s="884"/>
    </row>
    <row r="204" spans="12:12" x14ac:dyDescent="0.2">
      <c r="L204" s="884"/>
    </row>
    <row r="205" spans="12:12" x14ac:dyDescent="0.2">
      <c r="L205" s="884"/>
    </row>
    <row r="206" spans="12:12" x14ac:dyDescent="0.2">
      <c r="L206" s="884"/>
    </row>
    <row r="207" spans="12:12" x14ac:dyDescent="0.2">
      <c r="L207" s="884"/>
    </row>
    <row r="208" spans="12:12" x14ac:dyDescent="0.2">
      <c r="L208" s="884"/>
    </row>
    <row r="209" spans="12:12" x14ac:dyDescent="0.2">
      <c r="L209" s="884"/>
    </row>
    <row r="210" spans="12:12" x14ac:dyDescent="0.2">
      <c r="L210" s="884"/>
    </row>
    <row r="211" spans="12:12" x14ac:dyDescent="0.2">
      <c r="L211" s="884"/>
    </row>
    <row r="212" spans="12:12" x14ac:dyDescent="0.2">
      <c r="L212" s="884"/>
    </row>
    <row r="213" spans="12:12" x14ac:dyDescent="0.2">
      <c r="L213" s="884"/>
    </row>
    <row r="214" spans="12:12" x14ac:dyDescent="0.2">
      <c r="L214" s="884"/>
    </row>
    <row r="215" spans="12:12" x14ac:dyDescent="0.2">
      <c r="L215" s="884"/>
    </row>
    <row r="216" spans="12:12" x14ac:dyDescent="0.2">
      <c r="L216" s="884"/>
    </row>
    <row r="217" spans="12:12" x14ac:dyDescent="0.2">
      <c r="L217" s="884"/>
    </row>
    <row r="218" spans="12:12" x14ac:dyDescent="0.2">
      <c r="L218" s="884"/>
    </row>
    <row r="219" spans="12:12" x14ac:dyDescent="0.2">
      <c r="L219" s="884"/>
    </row>
    <row r="220" spans="12:12" x14ac:dyDescent="0.2">
      <c r="L220" s="884"/>
    </row>
    <row r="221" spans="12:12" x14ac:dyDescent="0.2">
      <c r="L221" s="884"/>
    </row>
    <row r="222" spans="12:12" x14ac:dyDescent="0.2">
      <c r="L222" s="884"/>
    </row>
    <row r="223" spans="12:12" x14ac:dyDescent="0.2">
      <c r="L223" s="884"/>
    </row>
    <row r="224" spans="12:12" x14ac:dyDescent="0.2">
      <c r="L224" s="884"/>
    </row>
    <row r="225" spans="12:12" x14ac:dyDescent="0.2">
      <c r="L225" s="884"/>
    </row>
    <row r="226" spans="12:12" x14ac:dyDescent="0.2">
      <c r="L226" s="884"/>
    </row>
    <row r="227" spans="12:12" x14ac:dyDescent="0.2">
      <c r="L227" s="884"/>
    </row>
    <row r="228" spans="12:12" x14ac:dyDescent="0.2">
      <c r="L228" s="884"/>
    </row>
    <row r="229" spans="12:12" x14ac:dyDescent="0.2">
      <c r="L229" s="884"/>
    </row>
    <row r="230" spans="12:12" x14ac:dyDescent="0.2">
      <c r="L230" s="884"/>
    </row>
    <row r="231" spans="12:12" x14ac:dyDescent="0.2">
      <c r="L231" s="884"/>
    </row>
    <row r="232" spans="12:12" x14ac:dyDescent="0.2">
      <c r="L232" s="884"/>
    </row>
    <row r="233" spans="12:12" x14ac:dyDescent="0.2">
      <c r="L233" s="884"/>
    </row>
    <row r="234" spans="12:12" x14ac:dyDescent="0.2">
      <c r="L234" s="884"/>
    </row>
    <row r="235" spans="12:12" x14ac:dyDescent="0.2">
      <c r="L235" s="884"/>
    </row>
    <row r="236" spans="12:12" x14ac:dyDescent="0.2">
      <c r="L236" s="884"/>
    </row>
    <row r="237" spans="12:12" x14ac:dyDescent="0.2">
      <c r="L237" s="884"/>
    </row>
    <row r="238" spans="12:12" x14ac:dyDescent="0.2">
      <c r="L238" s="884"/>
    </row>
    <row r="239" spans="12:12" x14ac:dyDescent="0.2">
      <c r="L239" s="884"/>
    </row>
    <row r="240" spans="12:12" x14ac:dyDescent="0.2">
      <c r="L240" s="884"/>
    </row>
    <row r="241" spans="12:12" x14ac:dyDescent="0.2">
      <c r="L241" s="884"/>
    </row>
    <row r="242" spans="12:12" x14ac:dyDescent="0.2">
      <c r="L242" s="884"/>
    </row>
    <row r="243" spans="12:12" x14ac:dyDescent="0.2">
      <c r="L243" s="884"/>
    </row>
    <row r="244" spans="12:12" x14ac:dyDescent="0.2">
      <c r="L244" s="884"/>
    </row>
    <row r="245" spans="12:12" x14ac:dyDescent="0.2">
      <c r="L245" s="884"/>
    </row>
    <row r="246" spans="12:12" x14ac:dyDescent="0.2">
      <c r="L246" s="884"/>
    </row>
    <row r="247" spans="12:12" x14ac:dyDescent="0.2">
      <c r="L247" s="884"/>
    </row>
    <row r="248" spans="12:12" x14ac:dyDescent="0.2">
      <c r="L248" s="884"/>
    </row>
    <row r="249" spans="12:12" x14ac:dyDescent="0.2">
      <c r="L249" s="884"/>
    </row>
    <row r="250" spans="12:12" x14ac:dyDescent="0.2">
      <c r="L250" s="884"/>
    </row>
    <row r="251" spans="12:12" x14ac:dyDescent="0.2">
      <c r="L251" s="884"/>
    </row>
    <row r="252" spans="12:12" x14ac:dyDescent="0.2">
      <c r="L252" s="884"/>
    </row>
    <row r="253" spans="12:12" x14ac:dyDescent="0.2">
      <c r="L253" s="884"/>
    </row>
    <row r="254" spans="12:12" x14ac:dyDescent="0.2">
      <c r="L254" s="884"/>
    </row>
    <row r="255" spans="12:12" x14ac:dyDescent="0.2">
      <c r="L255" s="884"/>
    </row>
    <row r="256" spans="12:12" x14ac:dyDescent="0.2">
      <c r="L256" s="884"/>
    </row>
    <row r="257" spans="12:12" x14ac:dyDescent="0.2">
      <c r="L257" s="884"/>
    </row>
    <row r="258" spans="12:12" x14ac:dyDescent="0.2">
      <c r="L258" s="884"/>
    </row>
    <row r="259" spans="12:12" x14ac:dyDescent="0.2">
      <c r="L259" s="884"/>
    </row>
    <row r="260" spans="12:12" x14ac:dyDescent="0.2">
      <c r="L260" s="884"/>
    </row>
    <row r="261" spans="12:12" x14ac:dyDescent="0.2">
      <c r="L261" s="884"/>
    </row>
    <row r="262" spans="12:12" x14ac:dyDescent="0.2">
      <c r="L262" s="884"/>
    </row>
    <row r="263" spans="12:12" x14ac:dyDescent="0.2">
      <c r="L263" s="884"/>
    </row>
    <row r="264" spans="12:12" x14ac:dyDescent="0.2">
      <c r="L264" s="884"/>
    </row>
    <row r="265" spans="12:12" x14ac:dyDescent="0.2">
      <c r="L265" s="884"/>
    </row>
    <row r="266" spans="12:12" x14ac:dyDescent="0.2">
      <c r="L266" s="884"/>
    </row>
    <row r="267" spans="12:12" x14ac:dyDescent="0.2">
      <c r="L267" s="884"/>
    </row>
    <row r="268" spans="12:12" x14ac:dyDescent="0.2">
      <c r="L268" s="884"/>
    </row>
    <row r="269" spans="12:12" x14ac:dyDescent="0.2">
      <c r="L269" s="884"/>
    </row>
    <row r="270" spans="12:12" x14ac:dyDescent="0.2">
      <c r="L270" s="884"/>
    </row>
    <row r="271" spans="12:12" x14ac:dyDescent="0.2">
      <c r="L271" s="884"/>
    </row>
    <row r="272" spans="12:12" x14ac:dyDescent="0.2">
      <c r="L272" s="884"/>
    </row>
    <row r="273" spans="12:12" x14ac:dyDescent="0.2">
      <c r="L273" s="884"/>
    </row>
    <row r="274" spans="12:12" x14ac:dyDescent="0.2">
      <c r="L274" s="884"/>
    </row>
    <row r="275" spans="12:12" x14ac:dyDescent="0.2">
      <c r="L275" s="884"/>
    </row>
    <row r="276" spans="12:12" x14ac:dyDescent="0.2">
      <c r="L276" s="884"/>
    </row>
    <row r="277" spans="12:12" x14ac:dyDescent="0.2">
      <c r="L277" s="884"/>
    </row>
    <row r="278" spans="12:12" x14ac:dyDescent="0.2">
      <c r="L278" s="884"/>
    </row>
    <row r="279" spans="12:12" x14ac:dyDescent="0.2">
      <c r="L279" s="884"/>
    </row>
    <row r="280" spans="12:12" x14ac:dyDescent="0.2">
      <c r="L280" s="884"/>
    </row>
    <row r="281" spans="12:12" x14ac:dyDescent="0.2">
      <c r="L281" s="884"/>
    </row>
    <row r="282" spans="12:12" x14ac:dyDescent="0.2">
      <c r="L282" s="884"/>
    </row>
    <row r="283" spans="12:12" x14ac:dyDescent="0.2">
      <c r="L283" s="884"/>
    </row>
    <row r="284" spans="12:12" x14ac:dyDescent="0.2">
      <c r="L284" s="884"/>
    </row>
    <row r="285" spans="12:12" x14ac:dyDescent="0.2">
      <c r="L285" s="884"/>
    </row>
    <row r="286" spans="12:12" x14ac:dyDescent="0.2">
      <c r="L286" s="884"/>
    </row>
    <row r="287" spans="12:12" x14ac:dyDescent="0.2">
      <c r="L287" s="884"/>
    </row>
    <row r="288" spans="12:12" x14ac:dyDescent="0.2">
      <c r="L288" s="884"/>
    </row>
    <row r="289" spans="12:12" x14ac:dyDescent="0.2">
      <c r="L289" s="884"/>
    </row>
    <row r="290" spans="12:12" x14ac:dyDescent="0.2">
      <c r="L290" s="884"/>
    </row>
    <row r="291" spans="12:12" x14ac:dyDescent="0.2">
      <c r="L291" s="884"/>
    </row>
    <row r="292" spans="12:12" x14ac:dyDescent="0.2">
      <c r="L292" s="884"/>
    </row>
    <row r="293" spans="12:12" x14ac:dyDescent="0.2">
      <c r="L293" s="884"/>
    </row>
    <row r="294" spans="12:12" x14ac:dyDescent="0.2">
      <c r="L294" s="884"/>
    </row>
    <row r="295" spans="12:12" x14ac:dyDescent="0.2">
      <c r="L295" s="884"/>
    </row>
    <row r="296" spans="12:12" x14ac:dyDescent="0.2">
      <c r="L296" s="884"/>
    </row>
    <row r="297" spans="12:12" x14ac:dyDescent="0.2">
      <c r="L297" s="884"/>
    </row>
    <row r="298" spans="12:12" x14ac:dyDescent="0.2">
      <c r="L298" s="884"/>
    </row>
    <row r="299" spans="12:12" x14ac:dyDescent="0.2">
      <c r="L299" s="884"/>
    </row>
    <row r="300" spans="12:12" x14ac:dyDescent="0.2">
      <c r="L300" s="884"/>
    </row>
    <row r="301" spans="12:12" x14ac:dyDescent="0.2">
      <c r="L301" s="884"/>
    </row>
    <row r="302" spans="12:12" x14ac:dyDescent="0.2">
      <c r="L302" s="884"/>
    </row>
    <row r="303" spans="12:12" x14ac:dyDescent="0.2">
      <c r="L303" s="884"/>
    </row>
    <row r="304" spans="12:12" x14ac:dyDescent="0.2">
      <c r="L304" s="884"/>
    </row>
    <row r="305" spans="12:12" x14ac:dyDescent="0.2">
      <c r="L305" s="884"/>
    </row>
    <row r="306" spans="12:12" x14ac:dyDescent="0.2">
      <c r="L306" s="884"/>
    </row>
    <row r="307" spans="12:12" x14ac:dyDescent="0.2">
      <c r="L307" s="884"/>
    </row>
    <row r="308" spans="12:12" x14ac:dyDescent="0.2">
      <c r="L308" s="884"/>
    </row>
    <row r="309" spans="12:12" x14ac:dyDescent="0.2">
      <c r="L309" s="884"/>
    </row>
    <row r="310" spans="12:12" x14ac:dyDescent="0.2">
      <c r="L310" s="884"/>
    </row>
    <row r="311" spans="12:12" x14ac:dyDescent="0.2">
      <c r="L311" s="884"/>
    </row>
    <row r="312" spans="12:12" x14ac:dyDescent="0.2">
      <c r="L312" s="884"/>
    </row>
    <row r="313" spans="12:12" x14ac:dyDescent="0.2">
      <c r="L313" s="884"/>
    </row>
    <row r="314" spans="12:12" x14ac:dyDescent="0.2">
      <c r="L314" s="884"/>
    </row>
    <row r="315" spans="12:12" x14ac:dyDescent="0.2">
      <c r="L315" s="884"/>
    </row>
    <row r="316" spans="12:12" x14ac:dyDescent="0.2">
      <c r="L316" s="884"/>
    </row>
    <row r="317" spans="12:12" x14ac:dyDescent="0.2">
      <c r="L317" s="884"/>
    </row>
    <row r="318" spans="12:12" x14ac:dyDescent="0.2">
      <c r="L318" s="884"/>
    </row>
    <row r="319" spans="12:12" x14ac:dyDescent="0.2">
      <c r="L319" s="884"/>
    </row>
    <row r="320" spans="12:12" x14ac:dyDescent="0.2">
      <c r="L320" s="884"/>
    </row>
    <row r="321" spans="12:12" x14ac:dyDescent="0.2">
      <c r="L321" s="884"/>
    </row>
    <row r="322" spans="12:12" x14ac:dyDescent="0.2">
      <c r="L322" s="884"/>
    </row>
    <row r="323" spans="12:12" x14ac:dyDescent="0.2">
      <c r="L323" s="884"/>
    </row>
    <row r="324" spans="12:12" x14ac:dyDescent="0.2">
      <c r="L324" s="884"/>
    </row>
    <row r="325" spans="12:12" x14ac:dyDescent="0.2">
      <c r="L325" s="884"/>
    </row>
    <row r="326" spans="12:12" x14ac:dyDescent="0.2">
      <c r="L326" s="884"/>
    </row>
    <row r="327" spans="12:12" x14ac:dyDescent="0.2">
      <c r="L327" s="884"/>
    </row>
    <row r="328" spans="12:12" x14ac:dyDescent="0.2">
      <c r="L328" s="884"/>
    </row>
    <row r="329" spans="12:12" x14ac:dyDescent="0.2">
      <c r="L329" s="884"/>
    </row>
    <row r="330" spans="12:12" x14ac:dyDescent="0.2">
      <c r="L330" s="884"/>
    </row>
    <row r="331" spans="12:12" x14ac:dyDescent="0.2">
      <c r="L331" s="884"/>
    </row>
    <row r="332" spans="12:12" x14ac:dyDescent="0.2">
      <c r="L332" s="884"/>
    </row>
    <row r="333" spans="12:12" x14ac:dyDescent="0.2">
      <c r="L333" s="884"/>
    </row>
    <row r="334" spans="12:12" x14ac:dyDescent="0.2">
      <c r="L334" s="884"/>
    </row>
    <row r="335" spans="12:12" x14ac:dyDescent="0.2">
      <c r="L335" s="884"/>
    </row>
    <row r="336" spans="12:12" x14ac:dyDescent="0.2">
      <c r="L336" s="884"/>
    </row>
    <row r="337" spans="12:12" x14ac:dyDescent="0.2">
      <c r="L337" s="884"/>
    </row>
    <row r="338" spans="12:12" x14ac:dyDescent="0.2">
      <c r="L338" s="884"/>
    </row>
    <row r="339" spans="12:12" x14ac:dyDescent="0.2">
      <c r="L339" s="884"/>
    </row>
    <row r="340" spans="12:12" x14ac:dyDescent="0.2">
      <c r="L340" s="884"/>
    </row>
    <row r="341" spans="12:12" x14ac:dyDescent="0.2">
      <c r="L341" s="884"/>
    </row>
    <row r="342" spans="12:12" x14ac:dyDescent="0.2">
      <c r="L342" s="884"/>
    </row>
    <row r="343" spans="12:12" x14ac:dyDescent="0.2">
      <c r="L343" s="884"/>
    </row>
  </sheetData>
  <mergeCells count="5">
    <mergeCell ref="A20:C20"/>
    <mergeCell ref="A21:C21"/>
    <mergeCell ref="A19:C19"/>
    <mergeCell ref="B4:J4"/>
    <mergeCell ref="B6:J6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5473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28575</xdr:rowOff>
                  </from>
                  <to>
                    <xdr:col>2</xdr:col>
                    <xdr:colOff>447675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4" r:id="rId5" name="Button 2">
              <controlPr defaultSize="0" print="0" autoFill="0" autoPict="0" macro="[0]!Print_Sheet4D">
                <anchor moveWithCells="1" sizeWithCells="1">
                  <from>
                    <xdr:col>0</xdr:col>
                    <xdr:colOff>9525</xdr:colOff>
                    <xdr:row>1</xdr:row>
                    <xdr:rowOff>114300</xdr:rowOff>
                  </from>
                  <to>
                    <xdr:col>2</xdr:col>
                    <xdr:colOff>447675</xdr:colOff>
                    <xdr:row>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5" r:id="rId6" name="Button 3">
              <controlPr defaultSize="0" print="0" autoFill="0" autoPict="0" macro="[0]!Go_To_Next_Sheet">
                <anchor moveWithCells="1" sizeWithCells="1">
                  <from>
                    <xdr:col>9</xdr:col>
                    <xdr:colOff>295275</xdr:colOff>
                    <xdr:row>0</xdr:row>
                    <xdr:rowOff>0</xdr:rowOff>
                  </from>
                  <to>
                    <xdr:col>10</xdr:col>
                    <xdr:colOff>371475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76" r:id="rId7" name="Button 4">
              <controlPr defaultSize="0" print="0" autoFill="0" autoPict="0" macro="[0]!Go_To_Previous_Sheet">
                <anchor moveWithCells="1" sizeWithCells="1">
                  <from>
                    <xdr:col>9</xdr:col>
                    <xdr:colOff>285750</xdr:colOff>
                    <xdr:row>1</xdr:row>
                    <xdr:rowOff>85725</xdr:rowOff>
                  </from>
                  <to>
                    <xdr:col>10</xdr:col>
                    <xdr:colOff>371475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F85"/>
  <sheetViews>
    <sheetView showGridLines="0" topLeftCell="A13" workbookViewId="0">
      <selection activeCell="B24" sqref="B24"/>
    </sheetView>
  </sheetViews>
  <sheetFormatPr defaultColWidth="9.42578125" defaultRowHeight="12.75" x14ac:dyDescent="0.2"/>
  <cols>
    <col min="1" max="1" width="8.140625" style="944" customWidth="1"/>
    <col min="2" max="2" width="37.85546875" style="944" customWidth="1"/>
    <col min="3" max="5" width="16.85546875" style="944" customWidth="1"/>
    <col min="6" max="16384" width="9.42578125" style="944"/>
  </cols>
  <sheetData>
    <row r="1" spans="1:6" x14ac:dyDescent="0.2">
      <c r="A1" s="942"/>
      <c r="B1" s="942"/>
      <c r="C1" s="942"/>
      <c r="D1" s="942"/>
      <c r="E1" s="943" t="s">
        <v>690</v>
      </c>
    </row>
    <row r="2" spans="1:6" x14ac:dyDescent="0.2">
      <c r="B2" s="350"/>
      <c r="C2" s="350"/>
      <c r="D2" s="350"/>
      <c r="E2" s="350"/>
      <c r="F2" s="350"/>
    </row>
    <row r="3" spans="1:6" x14ac:dyDescent="0.2">
      <c r="B3" s="1360" t="str">
        <f>'4W'!B4:J4</f>
        <v>2015 BUDGET STATEMENT CAMDEN COUNTY WELFARE AGENCY</v>
      </c>
      <c r="C3" s="1360"/>
      <c r="D3" s="1360"/>
      <c r="E3" s="1360"/>
    </row>
    <row r="5" spans="1:6" x14ac:dyDescent="0.2">
      <c r="A5" s="945"/>
      <c r="B5" s="1423" t="s">
        <v>691</v>
      </c>
      <c r="C5" s="1423"/>
      <c r="D5" s="1423"/>
      <c r="E5" s="1423"/>
    </row>
    <row r="6" spans="1:6" x14ac:dyDescent="0.2">
      <c r="A6" s="1423"/>
      <c r="B6" s="1423"/>
      <c r="C6" s="1423"/>
      <c r="D6" s="1423"/>
      <c r="E6" s="1423"/>
    </row>
    <row r="7" spans="1:6" x14ac:dyDescent="0.2">
      <c r="A7" s="946" t="s">
        <v>1080</v>
      </c>
      <c r="B7" s="947"/>
      <c r="C7" s="947"/>
      <c r="D7" s="947"/>
      <c r="E7" s="942"/>
    </row>
    <row r="8" spans="1:6" x14ac:dyDescent="0.2">
      <c r="A8" s="946" t="s">
        <v>1081</v>
      </c>
      <c r="B8" s="947"/>
      <c r="C8" s="947"/>
      <c r="D8" s="947"/>
      <c r="E8" s="942"/>
    </row>
    <row r="9" spans="1:6" x14ac:dyDescent="0.2">
      <c r="A9" s="946" t="s">
        <v>1082</v>
      </c>
      <c r="B9" s="947"/>
      <c r="C9" s="947"/>
      <c r="D9" s="947"/>
      <c r="E9" s="942"/>
    </row>
    <row r="10" spans="1:6" x14ac:dyDescent="0.2">
      <c r="A10" s="946" t="s">
        <v>1083</v>
      </c>
      <c r="B10" s="947"/>
      <c r="C10" s="947"/>
      <c r="D10" s="947"/>
      <c r="E10" s="942"/>
    </row>
    <row r="11" spans="1:6" x14ac:dyDescent="0.2">
      <c r="A11" s="942"/>
      <c r="B11" s="942"/>
      <c r="C11" s="942"/>
      <c r="D11" s="948">
        <v>2014</v>
      </c>
      <c r="E11" s="942"/>
    </row>
    <row r="12" spans="1:6" x14ac:dyDescent="0.2">
      <c r="A12" s="942"/>
      <c r="B12" s="942"/>
      <c r="C12" s="948">
        <v>2014</v>
      </c>
      <c r="D12" s="948" t="s">
        <v>649</v>
      </c>
      <c r="E12" s="948">
        <v>2015</v>
      </c>
    </row>
    <row r="13" spans="1:6" x14ac:dyDescent="0.2">
      <c r="A13" s="942"/>
      <c r="B13" s="942"/>
      <c r="C13" s="949" t="s">
        <v>651</v>
      </c>
      <c r="D13" s="949" t="s">
        <v>652</v>
      </c>
      <c r="E13" s="949" t="s">
        <v>453</v>
      </c>
    </row>
    <row r="14" spans="1:6" x14ac:dyDescent="0.2">
      <c r="A14" s="942"/>
      <c r="B14" s="942"/>
      <c r="C14" s="946"/>
      <c r="D14" s="946"/>
      <c r="E14" s="946"/>
    </row>
    <row r="15" spans="1:6" ht="25.5" customHeight="1" x14ac:dyDescent="0.2">
      <c r="A15" s="950">
        <v>62.1</v>
      </c>
      <c r="B15" s="951" t="s">
        <v>430</v>
      </c>
      <c r="C15" s="952">
        <f>EXPENSES!D9</f>
        <v>350000</v>
      </c>
      <c r="D15" s="952">
        <f>EXPENSES!F9</f>
        <v>286713.84999999998</v>
      </c>
      <c r="E15" s="952">
        <f>EXPENSES!G9</f>
        <v>385000</v>
      </c>
    </row>
    <row r="16" spans="1:6" ht="25.5" customHeight="1" x14ac:dyDescent="0.2">
      <c r="A16" s="950">
        <v>62.2</v>
      </c>
      <c r="B16" s="951" t="s">
        <v>431</v>
      </c>
      <c r="C16" s="952">
        <f>EXPENSES!D10</f>
        <v>4065000</v>
      </c>
      <c r="D16" s="952">
        <f>EXPENSES!F10</f>
        <v>3891483.12</v>
      </c>
      <c r="E16" s="952">
        <f>EXPENSES!G10</f>
        <v>4450000</v>
      </c>
    </row>
    <row r="17" spans="1:5" ht="25.5" customHeight="1" x14ac:dyDescent="0.2">
      <c r="A17" s="950">
        <v>62.3</v>
      </c>
      <c r="B17" s="951" t="s">
        <v>1079</v>
      </c>
      <c r="C17" s="952">
        <f>EXPENSES!D11</f>
        <v>2850000</v>
      </c>
      <c r="D17" s="952">
        <f>EXPENSES!F11</f>
        <v>2654393.12</v>
      </c>
      <c r="E17" s="952">
        <f>EXPENSES!G11</f>
        <v>2800000</v>
      </c>
    </row>
    <row r="18" spans="1:5" ht="25.5" customHeight="1" x14ac:dyDescent="0.2">
      <c r="A18" s="950">
        <v>62.4</v>
      </c>
      <c r="B18" s="951" t="s">
        <v>432</v>
      </c>
      <c r="C18" s="952">
        <f>EXPENSES!D12</f>
        <v>12862500</v>
      </c>
      <c r="D18" s="952">
        <f>EXPENSES!F12</f>
        <v>12702835.15</v>
      </c>
      <c r="E18" s="952">
        <f>EXPENSES!G12</f>
        <v>11650000</v>
      </c>
    </row>
    <row r="19" spans="1:5" ht="25.5" customHeight="1" x14ac:dyDescent="0.2">
      <c r="A19" s="950">
        <v>62.5</v>
      </c>
      <c r="B19" s="953" t="s">
        <v>89</v>
      </c>
      <c r="C19" s="954" t="s">
        <v>460</v>
      </c>
      <c r="D19" s="955" t="s">
        <v>460</v>
      </c>
      <c r="E19" s="955" t="s">
        <v>460</v>
      </c>
    </row>
    <row r="20" spans="1:5" ht="25.5" customHeight="1" x14ac:dyDescent="0.2">
      <c r="A20" s="950">
        <v>62.6</v>
      </c>
      <c r="B20" s="951" t="s">
        <v>433</v>
      </c>
      <c r="C20" s="952">
        <f>EXPENSES!D13</f>
        <v>0</v>
      </c>
      <c r="D20" s="952">
        <f>EXPENSES!F13</f>
        <v>0</v>
      </c>
      <c r="E20" s="952">
        <f>EXPENSES!G13</f>
        <v>0</v>
      </c>
    </row>
    <row r="21" spans="1:5" ht="25.5" customHeight="1" x14ac:dyDescent="0.2">
      <c r="A21" s="950">
        <v>62.7</v>
      </c>
      <c r="B21" s="951" t="s">
        <v>434</v>
      </c>
      <c r="C21" s="956">
        <v>0</v>
      </c>
      <c r="D21" s="952">
        <f>EXPENSES!F14</f>
        <v>0</v>
      </c>
      <c r="E21" s="952">
        <f>EXPENSES!G14</f>
        <v>0</v>
      </c>
    </row>
    <row r="22" spans="1:5" ht="25.5" customHeight="1" x14ac:dyDescent="0.2">
      <c r="A22" s="950">
        <v>62.8</v>
      </c>
      <c r="B22" s="951" t="s">
        <v>435</v>
      </c>
      <c r="C22" s="952">
        <f>EXPENSES!D15</f>
        <v>75000</v>
      </c>
      <c r="D22" s="952">
        <f>EXPENSES!F15</f>
        <v>68435.460000000006</v>
      </c>
      <c r="E22" s="952">
        <f>EXPENSES!G15</f>
        <v>90000</v>
      </c>
    </row>
    <row r="23" spans="1:5" ht="18" customHeight="1" thickBot="1" x14ac:dyDescent="0.25">
      <c r="A23" s="957">
        <v>62.9</v>
      </c>
      <c r="B23" s="958" t="s">
        <v>1078</v>
      </c>
      <c r="C23" s="956"/>
      <c r="D23" s="959"/>
      <c r="E23" s="959"/>
    </row>
    <row r="24" spans="1:5" ht="25.5" customHeight="1" thickBot="1" x14ac:dyDescent="0.25">
      <c r="A24" s="960"/>
      <c r="B24" s="961" t="s">
        <v>852</v>
      </c>
      <c r="C24" s="952">
        <f>EXPENSES!D16</f>
        <v>330000</v>
      </c>
      <c r="D24" s="952">
        <f>EXPENSES!F16</f>
        <v>296041.63</v>
      </c>
      <c r="E24" s="952">
        <f>EXPENSES!G16</f>
        <v>300000</v>
      </c>
    </row>
    <row r="25" spans="1:5" ht="25.5" customHeight="1" thickBot="1" x14ac:dyDescent="0.25">
      <c r="A25" s="962"/>
      <c r="B25" s="961" t="s">
        <v>853</v>
      </c>
      <c r="C25" s="952">
        <f>EXPENSES!D17</f>
        <v>2110000</v>
      </c>
      <c r="D25" s="952">
        <f>EXPENSES!F17</f>
        <v>2067285.54</v>
      </c>
      <c r="E25" s="952">
        <f>EXPENSES!G17</f>
        <v>3117000</v>
      </c>
    </row>
    <row r="26" spans="1:5" ht="25.5" customHeight="1" thickBot="1" x14ac:dyDescent="0.25">
      <c r="A26" s="962"/>
      <c r="B26" s="961" t="s">
        <v>854</v>
      </c>
      <c r="C26" s="952">
        <f>EXPENSES!D18</f>
        <v>1500</v>
      </c>
      <c r="D26" s="952">
        <f>EXPENSES!F18</f>
        <v>0</v>
      </c>
      <c r="E26" s="952">
        <f>EXPENSES!G18</f>
        <v>1500</v>
      </c>
    </row>
    <row r="27" spans="1:5" ht="25.5" customHeight="1" thickBot="1" x14ac:dyDescent="0.25">
      <c r="A27" s="960"/>
      <c r="B27" s="961" t="s">
        <v>855</v>
      </c>
      <c r="C27" s="952">
        <f>EXPENSES!D19</f>
        <v>10000</v>
      </c>
      <c r="D27" s="952">
        <f>EXPENSES!F19</f>
        <v>4897.22</v>
      </c>
      <c r="E27" s="952">
        <f>EXPENSES!G19</f>
        <v>10000</v>
      </c>
    </row>
    <row r="28" spans="1:5" ht="25.5" customHeight="1" thickBot="1" x14ac:dyDescent="0.25">
      <c r="A28" s="960"/>
      <c r="B28" s="961"/>
      <c r="C28" s="956">
        <v>0</v>
      </c>
      <c r="D28" s="956">
        <v>0</v>
      </c>
      <c r="E28" s="956">
        <v>0</v>
      </c>
    </row>
    <row r="29" spans="1:5" ht="25.5" customHeight="1" thickBot="1" x14ac:dyDescent="0.25">
      <c r="A29" s="962"/>
      <c r="B29" s="961"/>
      <c r="C29" s="956">
        <v>0</v>
      </c>
      <c r="D29" s="956">
        <v>0</v>
      </c>
      <c r="E29" s="956">
        <v>0</v>
      </c>
    </row>
    <row r="30" spans="1:5" ht="25.5" customHeight="1" thickBot="1" x14ac:dyDescent="0.25">
      <c r="A30" s="960"/>
      <c r="B30" s="961"/>
      <c r="C30" s="956">
        <v>0</v>
      </c>
      <c r="D30" s="956">
        <v>0</v>
      </c>
      <c r="E30" s="956">
        <v>0</v>
      </c>
    </row>
    <row r="31" spans="1:5" ht="12" customHeight="1" x14ac:dyDescent="0.2">
      <c r="A31" s="942"/>
      <c r="B31" s="942"/>
      <c r="C31" s="963"/>
      <c r="D31" s="963"/>
      <c r="E31" s="963"/>
    </row>
    <row r="32" spans="1:5" ht="25.5" customHeight="1" thickBot="1" x14ac:dyDescent="0.25">
      <c r="A32" s="946"/>
      <c r="B32" s="942" t="s">
        <v>558</v>
      </c>
      <c r="C32" s="964">
        <f>SUM(C15:C30)</f>
        <v>22654000</v>
      </c>
      <c r="D32" s="964">
        <f>SUM(D15:D30)</f>
        <v>21972085.09</v>
      </c>
      <c r="E32" s="964">
        <f>SUM(E15:E30)</f>
        <v>22803500</v>
      </c>
    </row>
    <row r="33" spans="1:5" ht="12" customHeight="1" thickTop="1" x14ac:dyDescent="0.2">
      <c r="A33" s="942"/>
      <c r="B33" s="942"/>
      <c r="C33" s="946"/>
      <c r="D33" s="946"/>
      <c r="E33" s="946"/>
    </row>
    <row r="34" spans="1:5" ht="12" customHeight="1" x14ac:dyDescent="0.2">
      <c r="A34" s="942"/>
      <c r="B34" s="942"/>
      <c r="C34" s="942"/>
      <c r="D34" s="942"/>
      <c r="E34" s="942"/>
    </row>
    <row r="35" spans="1:5" ht="12" customHeight="1" x14ac:dyDescent="0.2">
      <c r="A35" s="946"/>
      <c r="B35" s="965"/>
      <c r="C35" s="942"/>
      <c r="D35" s="942"/>
      <c r="E35" s="942"/>
    </row>
    <row r="36" spans="1:5" x14ac:dyDescent="0.2">
      <c r="A36" s="942"/>
      <c r="B36" s="942"/>
      <c r="C36" s="942"/>
      <c r="D36" s="942"/>
      <c r="E36" s="942"/>
    </row>
    <row r="37" spans="1:5" x14ac:dyDescent="0.2">
      <c r="A37" s="942"/>
      <c r="B37" s="942"/>
      <c r="C37" s="942"/>
      <c r="D37" s="942"/>
      <c r="E37" s="942"/>
    </row>
    <row r="38" spans="1:5" x14ac:dyDescent="0.2">
      <c r="A38" s="942"/>
      <c r="B38" s="942"/>
      <c r="C38" s="942"/>
      <c r="D38" s="942"/>
      <c r="E38" s="942"/>
    </row>
    <row r="39" spans="1:5" x14ac:dyDescent="0.2">
      <c r="A39" s="942"/>
      <c r="B39" s="942"/>
      <c r="C39" s="942"/>
      <c r="D39" s="942"/>
      <c r="E39" s="942"/>
    </row>
    <row r="40" spans="1:5" x14ac:dyDescent="0.2">
      <c r="A40" s="942"/>
      <c r="B40" s="942"/>
      <c r="C40" s="942"/>
      <c r="D40" s="942"/>
      <c r="E40" s="942"/>
    </row>
    <row r="41" spans="1:5" x14ac:dyDescent="0.2">
      <c r="A41" s="942"/>
      <c r="B41" s="942"/>
      <c r="C41" s="942"/>
      <c r="D41" s="942"/>
      <c r="E41" s="942"/>
    </row>
    <row r="42" spans="1:5" x14ac:dyDescent="0.2">
      <c r="A42" s="942"/>
      <c r="B42" s="942"/>
      <c r="C42" s="942"/>
      <c r="D42" s="942"/>
      <c r="E42" s="942"/>
    </row>
    <row r="43" spans="1:5" x14ac:dyDescent="0.2">
      <c r="A43" s="942"/>
      <c r="B43" s="942"/>
      <c r="C43" s="942"/>
      <c r="D43" s="942"/>
      <c r="E43" s="942"/>
    </row>
    <row r="44" spans="1:5" x14ac:dyDescent="0.2">
      <c r="A44" s="942"/>
      <c r="B44" s="942"/>
      <c r="C44" s="942"/>
      <c r="D44" s="942"/>
      <c r="E44" s="942"/>
    </row>
    <row r="45" spans="1:5" x14ac:dyDescent="0.2">
      <c r="A45" s="942"/>
      <c r="B45" s="942"/>
      <c r="C45" s="942"/>
      <c r="D45" s="942"/>
      <c r="E45" s="942"/>
    </row>
    <row r="46" spans="1:5" x14ac:dyDescent="0.2">
      <c r="A46" s="942"/>
      <c r="B46" s="942"/>
      <c r="C46" s="942"/>
      <c r="D46" s="942"/>
      <c r="E46" s="942"/>
    </row>
    <row r="47" spans="1:5" x14ac:dyDescent="0.2">
      <c r="A47" s="942"/>
      <c r="B47" s="942"/>
      <c r="C47" s="942"/>
      <c r="D47" s="942"/>
      <c r="E47" s="942"/>
    </row>
    <row r="48" spans="1:5" x14ac:dyDescent="0.2">
      <c r="A48" s="942"/>
      <c r="B48" s="942"/>
      <c r="C48" s="942"/>
      <c r="D48" s="942"/>
      <c r="E48" s="942"/>
    </row>
    <row r="49" spans="1:5" x14ac:dyDescent="0.2">
      <c r="A49" s="942"/>
      <c r="B49" s="942"/>
      <c r="C49" s="942"/>
      <c r="D49" s="942"/>
      <c r="E49" s="942"/>
    </row>
    <row r="50" spans="1:5" x14ac:dyDescent="0.2">
      <c r="A50" s="942"/>
      <c r="B50" s="942"/>
      <c r="C50" s="942"/>
      <c r="D50" s="942"/>
      <c r="E50" s="942"/>
    </row>
    <row r="51" spans="1:5" x14ac:dyDescent="0.2">
      <c r="A51" s="942"/>
      <c r="B51" s="942"/>
      <c r="C51" s="942"/>
      <c r="D51" s="942"/>
      <c r="E51" s="942"/>
    </row>
    <row r="52" spans="1:5" x14ac:dyDescent="0.2">
      <c r="A52" s="942"/>
      <c r="B52" s="942"/>
      <c r="C52" s="942"/>
      <c r="D52" s="942"/>
      <c r="E52" s="942"/>
    </row>
    <row r="53" spans="1:5" x14ac:dyDescent="0.2">
      <c r="A53" s="942"/>
      <c r="B53" s="942"/>
      <c r="C53" s="942"/>
      <c r="D53" s="942"/>
      <c r="E53" s="942"/>
    </row>
    <row r="54" spans="1:5" x14ac:dyDescent="0.2">
      <c r="A54" s="942"/>
      <c r="B54" s="942"/>
      <c r="C54" s="942"/>
      <c r="D54" s="942"/>
      <c r="E54" s="942"/>
    </row>
    <row r="55" spans="1:5" x14ac:dyDescent="0.2">
      <c r="A55" s="942"/>
      <c r="B55" s="942"/>
      <c r="C55" s="942"/>
      <c r="D55" s="942"/>
      <c r="E55" s="942"/>
    </row>
    <row r="56" spans="1:5" x14ac:dyDescent="0.2">
      <c r="A56" s="942"/>
      <c r="B56" s="942"/>
      <c r="C56" s="942"/>
      <c r="D56" s="942"/>
      <c r="E56" s="942"/>
    </row>
    <row r="57" spans="1:5" x14ac:dyDescent="0.2">
      <c r="A57" s="942"/>
      <c r="B57" s="942"/>
      <c r="C57" s="942"/>
      <c r="D57" s="942"/>
      <c r="E57" s="942"/>
    </row>
    <row r="58" spans="1:5" x14ac:dyDescent="0.2">
      <c r="A58" s="942"/>
      <c r="B58" s="942"/>
      <c r="C58" s="942"/>
      <c r="D58" s="942"/>
      <c r="E58" s="942"/>
    </row>
    <row r="59" spans="1:5" x14ac:dyDescent="0.2">
      <c r="A59" s="942"/>
      <c r="B59" s="942"/>
      <c r="C59" s="942"/>
      <c r="D59" s="942"/>
      <c r="E59" s="942"/>
    </row>
    <row r="60" spans="1:5" x14ac:dyDescent="0.2">
      <c r="A60" s="942"/>
      <c r="B60" s="942"/>
      <c r="C60" s="942"/>
      <c r="D60" s="942"/>
      <c r="E60" s="942"/>
    </row>
    <row r="61" spans="1:5" x14ac:dyDescent="0.2">
      <c r="A61" s="942"/>
      <c r="B61" s="942"/>
      <c r="C61" s="942"/>
      <c r="D61" s="942"/>
      <c r="E61" s="942"/>
    </row>
    <row r="62" spans="1:5" x14ac:dyDescent="0.2">
      <c r="A62" s="942"/>
      <c r="B62" s="942"/>
      <c r="C62" s="942"/>
      <c r="D62" s="942"/>
      <c r="E62" s="942"/>
    </row>
    <row r="63" spans="1:5" x14ac:dyDescent="0.2">
      <c r="A63" s="942"/>
      <c r="B63" s="942"/>
      <c r="C63" s="942"/>
      <c r="D63" s="942"/>
      <c r="E63" s="942"/>
    </row>
    <row r="64" spans="1:5" x14ac:dyDescent="0.2">
      <c r="A64" s="942"/>
      <c r="B64" s="942"/>
      <c r="C64" s="942"/>
      <c r="D64" s="942"/>
      <c r="E64" s="942"/>
    </row>
    <row r="65" spans="1:5" x14ac:dyDescent="0.2">
      <c r="A65" s="942"/>
      <c r="B65" s="942"/>
      <c r="C65" s="942"/>
      <c r="D65" s="942"/>
      <c r="E65" s="942"/>
    </row>
    <row r="66" spans="1:5" x14ac:dyDescent="0.2">
      <c r="A66" s="942"/>
      <c r="B66" s="942"/>
      <c r="C66" s="942"/>
      <c r="D66" s="942"/>
      <c r="E66" s="942"/>
    </row>
    <row r="67" spans="1:5" x14ac:dyDescent="0.2">
      <c r="A67" s="942"/>
      <c r="B67" s="942"/>
      <c r="C67" s="942"/>
      <c r="D67" s="942"/>
      <c r="E67" s="942"/>
    </row>
    <row r="68" spans="1:5" x14ac:dyDescent="0.2">
      <c r="A68" s="942"/>
      <c r="B68" s="942"/>
      <c r="C68" s="942"/>
      <c r="D68" s="942"/>
      <c r="E68" s="942"/>
    </row>
    <row r="69" spans="1:5" x14ac:dyDescent="0.2">
      <c r="A69" s="942"/>
      <c r="B69" s="942"/>
      <c r="C69" s="942"/>
      <c r="D69" s="942"/>
      <c r="E69" s="942"/>
    </row>
    <row r="70" spans="1:5" x14ac:dyDescent="0.2">
      <c r="A70" s="942"/>
      <c r="B70" s="942"/>
      <c r="C70" s="942"/>
      <c r="D70" s="942"/>
      <c r="E70" s="942"/>
    </row>
    <row r="71" spans="1:5" x14ac:dyDescent="0.2">
      <c r="A71" s="942"/>
      <c r="B71" s="942"/>
      <c r="C71" s="942"/>
      <c r="D71" s="942"/>
      <c r="E71" s="942"/>
    </row>
    <row r="72" spans="1:5" x14ac:dyDescent="0.2">
      <c r="A72" s="942"/>
      <c r="B72" s="942"/>
      <c r="C72" s="942"/>
      <c r="D72" s="942"/>
      <c r="E72" s="942"/>
    </row>
    <row r="73" spans="1:5" x14ac:dyDescent="0.2">
      <c r="A73" s="942"/>
      <c r="B73" s="942"/>
      <c r="C73" s="942"/>
      <c r="D73" s="942"/>
      <c r="E73" s="942"/>
    </row>
    <row r="74" spans="1:5" x14ac:dyDescent="0.2">
      <c r="A74" s="942"/>
      <c r="B74" s="942"/>
      <c r="C74" s="942"/>
      <c r="D74" s="942"/>
      <c r="E74" s="942"/>
    </row>
    <row r="75" spans="1:5" x14ac:dyDescent="0.2">
      <c r="A75" s="942"/>
      <c r="B75" s="942"/>
      <c r="C75" s="942"/>
      <c r="D75" s="942"/>
      <c r="E75" s="942"/>
    </row>
    <row r="76" spans="1:5" x14ac:dyDescent="0.2">
      <c r="A76" s="942"/>
      <c r="B76" s="942"/>
      <c r="C76" s="942"/>
      <c r="D76" s="942"/>
      <c r="E76" s="942"/>
    </row>
    <row r="77" spans="1:5" x14ac:dyDescent="0.2">
      <c r="A77" s="942"/>
      <c r="B77" s="942"/>
      <c r="C77" s="942"/>
      <c r="D77" s="942"/>
      <c r="E77" s="942"/>
    </row>
    <row r="78" spans="1:5" x14ac:dyDescent="0.2">
      <c r="A78" s="942"/>
      <c r="B78" s="942"/>
      <c r="C78" s="942"/>
      <c r="D78" s="942"/>
      <c r="E78" s="942"/>
    </row>
    <row r="79" spans="1:5" x14ac:dyDescent="0.2">
      <c r="A79" s="942"/>
      <c r="B79" s="942"/>
      <c r="C79" s="942"/>
      <c r="D79" s="942"/>
      <c r="E79" s="942"/>
    </row>
    <row r="80" spans="1:5" x14ac:dyDescent="0.2">
      <c r="A80" s="942"/>
      <c r="B80" s="942"/>
      <c r="C80" s="942"/>
      <c r="D80" s="942"/>
      <c r="E80" s="942"/>
    </row>
    <row r="81" spans="1:5" x14ac:dyDescent="0.2">
      <c r="A81" s="942"/>
      <c r="B81" s="942"/>
      <c r="C81" s="942"/>
      <c r="D81" s="942"/>
      <c r="E81" s="942"/>
    </row>
    <row r="82" spans="1:5" x14ac:dyDescent="0.2">
      <c r="A82" s="942"/>
      <c r="B82" s="942"/>
      <c r="C82" s="942"/>
      <c r="D82" s="942"/>
      <c r="E82" s="942"/>
    </row>
    <row r="83" spans="1:5" x14ac:dyDescent="0.2">
      <c r="A83" s="942"/>
      <c r="B83" s="942"/>
      <c r="C83" s="942"/>
      <c r="D83" s="942"/>
      <c r="E83" s="942"/>
    </row>
    <row r="84" spans="1:5" x14ac:dyDescent="0.2">
      <c r="A84" s="942"/>
      <c r="B84" s="942"/>
      <c r="C84" s="942"/>
      <c r="D84" s="942"/>
      <c r="E84" s="942"/>
    </row>
    <row r="85" spans="1:5" x14ac:dyDescent="0.2">
      <c r="A85" s="942"/>
      <c r="B85" s="942"/>
      <c r="C85" s="942"/>
      <c r="D85" s="942"/>
      <c r="E85" s="942"/>
    </row>
  </sheetData>
  <mergeCells count="3">
    <mergeCell ref="A6:E6"/>
    <mergeCell ref="B3:E3"/>
    <mergeCell ref="B5:E5"/>
  </mergeCells>
  <phoneticPr fontId="0" type="noConversion"/>
  <pageMargins left="1.25" right="0.5" top="1" bottom="1" header="0.5" footer="0.5"/>
  <pageSetup scale="76"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985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1</xdr:col>
                    <xdr:colOff>19050</xdr:colOff>
                    <xdr:row>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6" r:id="rId5" name="Button 2">
              <controlPr defaultSize="0" print="0" autoFill="0" autoPict="0" macro="[0]!Print_Sheet5">
                <anchor moveWithCells="1" sizeWithCells="1">
                  <from>
                    <xdr:col>0</xdr:col>
                    <xdr:colOff>9525</xdr:colOff>
                    <xdr:row>0</xdr:row>
                    <xdr:rowOff>133350</xdr:rowOff>
                  </from>
                  <to>
                    <xdr:col>1</xdr:col>
                    <xdr:colOff>19050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7" r:id="rId6" name="Button 3">
              <controlPr defaultSize="0" print="0" autoFill="0" autoPict="0" macro="[0]!Go_To_Next_Sheet">
                <anchor moveWithCells="1" sizeWithCells="1">
                  <from>
                    <xdr:col>2</xdr:col>
                    <xdr:colOff>38100</xdr:colOff>
                    <xdr:row>0</xdr:row>
                    <xdr:rowOff>0</xdr:rowOff>
                  </from>
                  <to>
                    <xdr:col>2</xdr:col>
                    <xdr:colOff>666750</xdr:colOff>
                    <xdr:row>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8" r:id="rId7" name="Button 4">
              <controlPr defaultSize="0" print="0" autoFill="0" autoPict="0" macro="[0]!Go_To_Previous_Sheet">
                <anchor moveWithCells="1" sizeWithCells="1">
                  <from>
                    <xdr:col>2</xdr:col>
                    <xdr:colOff>28575</xdr:colOff>
                    <xdr:row>0</xdr:row>
                    <xdr:rowOff>152400</xdr:rowOff>
                  </from>
                  <to>
                    <xdr:col>2</xdr:col>
                    <xdr:colOff>666750</xdr:colOff>
                    <xdr:row>1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indexed="41"/>
    <pageSetUpPr fitToPage="1"/>
  </sheetPr>
  <dimension ref="A1:M57"/>
  <sheetViews>
    <sheetView showGridLines="0" topLeftCell="A22" zoomScaleNormal="100" workbookViewId="0">
      <selection activeCell="E35" sqref="E35"/>
    </sheetView>
  </sheetViews>
  <sheetFormatPr defaultColWidth="9.42578125" defaultRowHeight="12.75" x14ac:dyDescent="0.2"/>
  <cols>
    <col min="1" max="1" width="8.42578125" style="966" customWidth="1"/>
    <col min="2" max="2" width="35.140625" style="966" customWidth="1"/>
    <col min="3" max="5" width="14.5703125" style="966" customWidth="1"/>
    <col min="6" max="16384" width="9.42578125" style="966"/>
  </cols>
  <sheetData>
    <row r="1" spans="1:7" x14ac:dyDescent="0.2">
      <c r="E1" s="967" t="s">
        <v>1254</v>
      </c>
    </row>
    <row r="2" spans="1:7" x14ac:dyDescent="0.2">
      <c r="E2" s="967" t="s">
        <v>1251</v>
      </c>
    </row>
    <row r="3" spans="1:7" x14ac:dyDescent="0.2">
      <c r="A3" s="1360" t="str">
        <f>'5'!B3</f>
        <v>2015 BUDGET STATEMENT CAMDEN COUNTY WELFARE AGENCY</v>
      </c>
      <c r="B3" s="1360"/>
      <c r="C3" s="1360"/>
      <c r="D3" s="1360"/>
      <c r="E3" s="1360"/>
      <c r="F3" s="309"/>
      <c r="G3" s="309"/>
    </row>
    <row r="5" spans="1:7" x14ac:dyDescent="0.2">
      <c r="B5" s="1425" t="s">
        <v>693</v>
      </c>
      <c r="C5" s="1425"/>
      <c r="D5" s="1425"/>
      <c r="E5" s="968"/>
    </row>
    <row r="6" spans="1:7" x14ac:dyDescent="0.2">
      <c r="A6" s="968"/>
      <c r="B6" s="968"/>
      <c r="C6" s="968"/>
      <c r="D6" s="968"/>
      <c r="E6" s="968"/>
    </row>
    <row r="7" spans="1:7" ht="11.1" customHeight="1" x14ac:dyDescent="0.2">
      <c r="A7" s="969" t="s">
        <v>694</v>
      </c>
      <c r="B7" s="968"/>
      <c r="C7" s="968"/>
      <c r="D7" s="968"/>
      <c r="E7" s="968"/>
    </row>
    <row r="8" spans="1:7" ht="11.1" customHeight="1" x14ac:dyDescent="0.2">
      <c r="A8" s="969" t="s">
        <v>698</v>
      </c>
      <c r="B8" s="968"/>
      <c r="C8" s="968"/>
      <c r="D8" s="968"/>
      <c r="E8" s="968"/>
    </row>
    <row r="9" spans="1:7" ht="11.1" customHeight="1" x14ac:dyDescent="0.2">
      <c r="A9" s="969" t="s">
        <v>699</v>
      </c>
      <c r="B9" s="968"/>
      <c r="C9" s="968"/>
      <c r="D9" s="968"/>
      <c r="E9" s="968"/>
    </row>
    <row r="10" spans="1:7" ht="11.1" customHeight="1" x14ac:dyDescent="0.2">
      <c r="A10" s="970"/>
      <c r="B10" s="968"/>
      <c r="C10" s="968"/>
      <c r="D10" s="968"/>
      <c r="E10" s="968"/>
    </row>
    <row r="11" spans="1:7" ht="11.1" customHeight="1" x14ac:dyDescent="0.2">
      <c r="A11" s="969" t="s">
        <v>701</v>
      </c>
      <c r="B11" s="968"/>
      <c r="C11" s="968"/>
      <c r="D11" s="968"/>
      <c r="E11" s="968"/>
    </row>
    <row r="12" spans="1:7" ht="11.1" customHeight="1" x14ac:dyDescent="0.2">
      <c r="A12" s="969" t="s">
        <v>702</v>
      </c>
      <c r="B12" s="968"/>
      <c r="C12" s="968"/>
      <c r="D12" s="968"/>
      <c r="E12" s="968"/>
    </row>
    <row r="13" spans="1:7" ht="11.1" customHeight="1" x14ac:dyDescent="0.2">
      <c r="A13" s="969" t="s">
        <v>703</v>
      </c>
      <c r="B13" s="968"/>
      <c r="C13" s="968"/>
      <c r="D13" s="968"/>
      <c r="E13" s="968"/>
    </row>
    <row r="14" spans="1:7" ht="11.1" customHeight="1" x14ac:dyDescent="0.2">
      <c r="A14" s="969" t="s">
        <v>704</v>
      </c>
      <c r="B14" s="968"/>
      <c r="C14" s="968"/>
      <c r="D14" s="968"/>
      <c r="E14" s="968"/>
    </row>
    <row r="15" spans="1:7" ht="11.1" customHeight="1" x14ac:dyDescent="0.2">
      <c r="A15" s="969"/>
      <c r="B15" s="968"/>
      <c r="C15" s="968"/>
      <c r="D15" s="968"/>
      <c r="E15" s="968"/>
    </row>
    <row r="16" spans="1:7" ht="11.1" customHeight="1" x14ac:dyDescent="0.2">
      <c r="A16" s="969" t="s">
        <v>310</v>
      </c>
      <c r="B16" s="968"/>
      <c r="C16" s="968"/>
      <c r="D16" s="968"/>
      <c r="E16" s="968"/>
    </row>
    <row r="17" spans="1:5" ht="11.1" customHeight="1" x14ac:dyDescent="0.2">
      <c r="A17" s="969" t="s">
        <v>311</v>
      </c>
      <c r="B17" s="968"/>
      <c r="C17" s="968"/>
      <c r="D17" s="968"/>
      <c r="E17" s="968"/>
    </row>
    <row r="18" spans="1:5" ht="11.1" customHeight="1" x14ac:dyDescent="0.2">
      <c r="A18" s="969" t="s">
        <v>312</v>
      </c>
      <c r="B18" s="968"/>
      <c r="C18" s="968"/>
      <c r="D18" s="968"/>
      <c r="E18" s="968"/>
    </row>
    <row r="19" spans="1:5" ht="11.1" customHeight="1" x14ac:dyDescent="0.2">
      <c r="A19" s="968" t="s">
        <v>313</v>
      </c>
      <c r="B19" s="968"/>
      <c r="C19" s="968"/>
      <c r="D19" s="968"/>
      <c r="E19" s="968"/>
    </row>
    <row r="20" spans="1:5" x14ac:dyDescent="0.2">
      <c r="A20" s="968"/>
      <c r="B20" s="968"/>
      <c r="C20" s="968"/>
      <c r="D20" s="971">
        <v>2014</v>
      </c>
      <c r="E20" s="968"/>
    </row>
    <row r="21" spans="1:5" x14ac:dyDescent="0.2">
      <c r="A21" s="968"/>
      <c r="B21" s="968"/>
      <c r="C21" s="972">
        <v>2014</v>
      </c>
      <c r="D21" s="972" t="s">
        <v>649</v>
      </c>
      <c r="E21" s="973">
        <v>2015</v>
      </c>
    </row>
    <row r="22" spans="1:5" x14ac:dyDescent="0.2">
      <c r="A22" s="974"/>
      <c r="B22" s="968"/>
      <c r="C22" s="975" t="s">
        <v>651</v>
      </c>
      <c r="D22" s="975" t="s">
        <v>652</v>
      </c>
      <c r="E22" s="975" t="s">
        <v>453</v>
      </c>
    </row>
    <row r="23" spans="1:5" ht="22.5" customHeight="1" x14ac:dyDescent="0.2">
      <c r="A23" s="976">
        <v>63.1</v>
      </c>
      <c r="B23" s="977" t="s">
        <v>1156</v>
      </c>
      <c r="C23" s="952">
        <f>EXPENSES!D24</f>
        <v>40000</v>
      </c>
      <c r="D23" s="952">
        <f>EXPENSES!F24</f>
        <v>21973.25</v>
      </c>
      <c r="E23" s="952">
        <f>EXPENSES!G24</f>
        <v>40000</v>
      </c>
    </row>
    <row r="24" spans="1:5" ht="22.5" customHeight="1" x14ac:dyDescent="0.2">
      <c r="A24" s="976">
        <v>63.2</v>
      </c>
      <c r="B24" s="978" t="s">
        <v>314</v>
      </c>
      <c r="C24" s="952">
        <f>EXPENSES!D25</f>
        <v>80000</v>
      </c>
      <c r="D24" s="952">
        <f>EXPENSES!F25</f>
        <v>69951.55</v>
      </c>
      <c r="E24" s="952">
        <f>EXPENSES!G25</f>
        <v>80000</v>
      </c>
    </row>
    <row r="25" spans="1:5" ht="22.5" customHeight="1" x14ac:dyDescent="0.2">
      <c r="A25" s="976">
        <v>63.3</v>
      </c>
      <c r="B25" s="977" t="s">
        <v>1157</v>
      </c>
      <c r="C25" s="952">
        <f>EXPENSES!D26</f>
        <v>40000</v>
      </c>
      <c r="D25" s="952">
        <f>EXPENSES!F26</f>
        <v>28540.67</v>
      </c>
      <c r="E25" s="952">
        <f>EXPENSES!G26</f>
        <v>40000</v>
      </c>
    </row>
    <row r="26" spans="1:5" ht="22.5" customHeight="1" x14ac:dyDescent="0.2">
      <c r="A26" s="976"/>
      <c r="B26" s="977" t="s">
        <v>301</v>
      </c>
      <c r="C26" s="952">
        <f>SUM(C23:C25)</f>
        <v>160000</v>
      </c>
      <c r="D26" s="952">
        <f>SUM(D23:D25)</f>
        <v>120465.47</v>
      </c>
      <c r="E26" s="952">
        <f>SUM(E23:E25)</f>
        <v>160000</v>
      </c>
    </row>
    <row r="27" spans="1:5" ht="22.5" customHeight="1" x14ac:dyDescent="0.2">
      <c r="A27" s="976">
        <v>63.4</v>
      </c>
      <c r="B27" s="978" t="s">
        <v>302</v>
      </c>
      <c r="C27" s="956">
        <v>0</v>
      </c>
      <c r="D27" s="956">
        <v>0</v>
      </c>
      <c r="E27" s="956">
        <v>0</v>
      </c>
    </row>
    <row r="28" spans="1:5" ht="22.5" customHeight="1" x14ac:dyDescent="0.2">
      <c r="A28" s="976">
        <v>63.5</v>
      </c>
      <c r="B28" s="977" t="s">
        <v>1084</v>
      </c>
      <c r="C28" s="979"/>
      <c r="D28" s="979"/>
      <c r="E28" s="979"/>
    </row>
    <row r="29" spans="1:5" ht="22.5" customHeight="1" x14ac:dyDescent="0.2">
      <c r="A29" s="977"/>
      <c r="B29" s="980"/>
      <c r="C29" s="956">
        <v>0</v>
      </c>
      <c r="D29" s="956">
        <v>0</v>
      </c>
      <c r="E29" s="956">
        <v>0</v>
      </c>
    </row>
    <row r="30" spans="1:5" ht="22.5" customHeight="1" x14ac:dyDescent="0.2">
      <c r="A30" s="981"/>
      <c r="B30" s="980"/>
      <c r="C30" s="982">
        <v>0</v>
      </c>
      <c r="D30" s="982">
        <v>0</v>
      </c>
      <c r="E30" s="982">
        <v>0</v>
      </c>
    </row>
    <row r="31" spans="1:5" ht="22.5" customHeight="1" x14ac:dyDescent="0.2">
      <c r="A31" s="981"/>
      <c r="B31" s="974" t="s">
        <v>308</v>
      </c>
      <c r="C31" s="983">
        <f>SUM(C26:C30)</f>
        <v>160000</v>
      </c>
      <c r="D31" s="983">
        <f>SUM(D26:D30)</f>
        <v>120465.47</v>
      </c>
      <c r="E31" s="983">
        <f>ROUND(SUM(E26:E30),0)</f>
        <v>160000</v>
      </c>
    </row>
    <row r="32" spans="1:5" x14ac:dyDescent="0.2">
      <c r="A32" s="968"/>
      <c r="B32" s="968"/>
      <c r="C32" s="968"/>
      <c r="D32" s="968"/>
      <c r="E32" s="968"/>
    </row>
    <row r="33" spans="1:13" x14ac:dyDescent="0.2">
      <c r="A33" s="984" t="s">
        <v>710</v>
      </c>
      <c r="B33" s="985" t="s">
        <v>309</v>
      </c>
      <c r="C33" s="986"/>
      <c r="D33" s="986"/>
      <c r="E33" s="986"/>
      <c r="F33" s="987"/>
      <c r="G33" s="987"/>
      <c r="H33" s="987"/>
      <c r="I33" s="987"/>
      <c r="J33" s="987"/>
      <c r="K33" s="987"/>
      <c r="L33" s="987"/>
      <c r="M33" s="987"/>
    </row>
    <row r="34" spans="1:13" x14ac:dyDescent="0.2">
      <c r="A34" s="986"/>
      <c r="B34" s="986"/>
      <c r="C34" s="988"/>
      <c r="D34" s="986"/>
      <c r="E34" s="986"/>
      <c r="F34" s="987"/>
      <c r="G34" s="987"/>
      <c r="H34" s="987"/>
      <c r="I34" s="987"/>
      <c r="J34" s="987"/>
      <c r="K34" s="987"/>
      <c r="L34" s="987"/>
      <c r="M34" s="987"/>
    </row>
    <row r="35" spans="1:13" ht="15" customHeight="1" x14ac:dyDescent="0.2">
      <c r="A35" s="984" t="s">
        <v>1305</v>
      </c>
      <c r="B35" s="986"/>
      <c r="C35" s="989"/>
      <c r="D35" s="990">
        <v>0.56000000000000005</v>
      </c>
      <c r="E35" s="991">
        <v>0.57499999999999996</v>
      </c>
      <c r="F35" s="987"/>
      <c r="G35" s="987"/>
      <c r="H35" s="987"/>
      <c r="I35" s="987"/>
      <c r="J35" s="987"/>
      <c r="K35" s="987"/>
      <c r="L35" s="987"/>
      <c r="M35" s="987"/>
    </row>
    <row r="36" spans="1:13" ht="9.9499999999999993" customHeight="1" x14ac:dyDescent="0.2">
      <c r="A36" s="986"/>
      <c r="B36" s="986"/>
      <c r="C36" s="986"/>
      <c r="D36" s="986"/>
      <c r="E36" s="986"/>
      <c r="F36" s="987"/>
      <c r="G36" s="987"/>
      <c r="H36" s="987"/>
      <c r="I36" s="987"/>
      <c r="J36" s="987"/>
      <c r="K36" s="987"/>
      <c r="L36" s="987"/>
      <c r="M36" s="987"/>
    </row>
    <row r="37" spans="1:13" ht="15" customHeight="1" x14ac:dyDescent="0.2">
      <c r="A37" s="986" t="s">
        <v>303</v>
      </c>
      <c r="B37" s="986"/>
      <c r="C37" s="986"/>
      <c r="D37" s="992"/>
      <c r="E37" s="992"/>
      <c r="F37" s="987"/>
      <c r="G37" s="987"/>
      <c r="H37" s="987"/>
      <c r="I37" s="987"/>
      <c r="J37" s="987"/>
      <c r="K37" s="987"/>
      <c r="L37" s="987"/>
      <c r="M37" s="987"/>
    </row>
    <row r="38" spans="1:13" ht="9.9499999999999993" customHeight="1" x14ac:dyDescent="0.2">
      <c r="A38" s="987"/>
      <c r="B38" s="987"/>
      <c r="C38" s="987"/>
      <c r="D38" s="987"/>
      <c r="E38" s="987"/>
      <c r="F38" s="987"/>
      <c r="G38" s="987"/>
      <c r="H38" s="987"/>
      <c r="I38" s="987"/>
      <c r="J38" s="987"/>
      <c r="K38" s="987"/>
      <c r="L38" s="987"/>
      <c r="M38" s="987"/>
    </row>
    <row r="39" spans="1:13" ht="54.95" customHeight="1" x14ac:dyDescent="0.2">
      <c r="A39" s="1426" t="s">
        <v>304</v>
      </c>
      <c r="B39" s="1426"/>
      <c r="C39" s="987"/>
      <c r="D39" s="992"/>
      <c r="E39" s="992"/>
      <c r="F39" s="987"/>
      <c r="G39" s="987"/>
      <c r="H39" s="987"/>
      <c r="I39" s="987"/>
      <c r="J39" s="987"/>
      <c r="K39" s="987"/>
      <c r="L39" s="987"/>
      <c r="M39" s="987"/>
    </row>
    <row r="40" spans="1:13" ht="9.9499999999999993" customHeight="1" x14ac:dyDescent="0.2">
      <c r="A40" s="987"/>
      <c r="B40" s="987"/>
      <c r="C40" s="987"/>
      <c r="D40" s="987"/>
      <c r="E40" s="987"/>
      <c r="F40" s="987"/>
      <c r="G40" s="987"/>
      <c r="H40" s="987"/>
      <c r="I40" s="987"/>
      <c r="J40" s="987"/>
      <c r="K40" s="987"/>
      <c r="L40" s="987"/>
      <c r="M40" s="987"/>
    </row>
    <row r="41" spans="1:13" ht="39.950000000000003" customHeight="1" x14ac:dyDescent="0.2">
      <c r="A41" s="1426" t="s">
        <v>305</v>
      </c>
      <c r="B41" s="1426"/>
      <c r="C41" s="987"/>
      <c r="D41" s="992"/>
      <c r="E41" s="992"/>
      <c r="F41" s="987"/>
      <c r="G41" s="987"/>
      <c r="H41" s="987"/>
      <c r="I41" s="987"/>
      <c r="J41" s="987"/>
      <c r="K41" s="987"/>
      <c r="L41" s="987"/>
      <c r="M41" s="987"/>
    </row>
    <row r="42" spans="1:13" ht="9.9499999999999993" customHeight="1" x14ac:dyDescent="0.2">
      <c r="A42" s="987"/>
      <c r="B42" s="987"/>
      <c r="C42" s="987"/>
      <c r="D42" s="987"/>
      <c r="E42" s="987"/>
      <c r="F42" s="987"/>
      <c r="G42" s="987"/>
      <c r="H42" s="987"/>
      <c r="I42" s="987"/>
      <c r="J42" s="987"/>
      <c r="K42" s="987"/>
      <c r="L42" s="987"/>
      <c r="M42" s="987"/>
    </row>
    <row r="43" spans="1:13" x14ac:dyDescent="0.2">
      <c r="A43" s="986" t="s">
        <v>306</v>
      </c>
      <c r="B43" s="987"/>
      <c r="C43" s="987"/>
      <c r="D43" s="992"/>
      <c r="E43" s="992"/>
      <c r="F43" s="987"/>
      <c r="G43" s="987"/>
      <c r="H43" s="987"/>
      <c r="I43" s="987"/>
      <c r="J43" s="987"/>
      <c r="K43" s="987"/>
      <c r="L43" s="987"/>
      <c r="M43" s="987"/>
    </row>
    <row r="44" spans="1:13" ht="9.9499999999999993" customHeight="1" x14ac:dyDescent="0.2">
      <c r="A44" s="987"/>
      <c r="B44" s="987"/>
      <c r="C44" s="987"/>
      <c r="D44" s="987"/>
      <c r="E44" s="987"/>
      <c r="F44" s="987"/>
      <c r="G44" s="987"/>
      <c r="H44" s="987"/>
      <c r="I44" s="987"/>
      <c r="J44" s="987"/>
      <c r="K44" s="987"/>
      <c r="L44" s="987"/>
      <c r="M44" s="987"/>
    </row>
    <row r="45" spans="1:13" ht="30" customHeight="1" x14ac:dyDescent="0.2">
      <c r="A45" s="1424" t="s">
        <v>307</v>
      </c>
      <c r="B45" s="1424"/>
      <c r="C45" s="987"/>
      <c r="D45" s="992"/>
      <c r="E45" s="992"/>
      <c r="F45" s="987"/>
      <c r="G45" s="987"/>
      <c r="H45" s="987"/>
      <c r="I45" s="987"/>
      <c r="J45" s="987"/>
      <c r="K45" s="987"/>
      <c r="L45" s="987"/>
      <c r="M45" s="987"/>
    </row>
    <row r="46" spans="1:13" x14ac:dyDescent="0.2">
      <c r="A46" s="987"/>
      <c r="B46" s="987"/>
      <c r="C46" s="987"/>
      <c r="D46" s="987"/>
      <c r="E46" s="987"/>
      <c r="F46" s="987"/>
      <c r="G46" s="987"/>
      <c r="H46" s="987"/>
      <c r="I46" s="987"/>
      <c r="J46" s="987"/>
      <c r="K46" s="987"/>
      <c r="L46" s="987"/>
      <c r="M46" s="987"/>
    </row>
    <row r="47" spans="1:13" x14ac:dyDescent="0.2">
      <c r="A47" s="987"/>
      <c r="B47" s="987"/>
      <c r="C47" s="987"/>
      <c r="D47" s="987"/>
      <c r="E47" s="987"/>
      <c r="F47" s="987"/>
      <c r="G47" s="987"/>
      <c r="H47" s="987"/>
      <c r="I47" s="987"/>
      <c r="J47" s="987"/>
      <c r="K47" s="987"/>
      <c r="L47" s="987"/>
      <c r="M47" s="987"/>
    </row>
    <row r="48" spans="1:13" x14ac:dyDescent="0.2">
      <c r="A48" s="987"/>
      <c r="B48" s="987"/>
      <c r="C48" s="987"/>
      <c r="D48" s="987"/>
      <c r="E48" s="987"/>
      <c r="F48" s="987"/>
      <c r="G48" s="987"/>
      <c r="H48" s="987"/>
      <c r="I48" s="987"/>
      <c r="J48" s="987"/>
      <c r="K48" s="987"/>
      <c r="L48" s="987"/>
      <c r="M48" s="987"/>
    </row>
    <row r="49" spans="1:13" x14ac:dyDescent="0.2">
      <c r="A49" s="987"/>
      <c r="B49" s="987"/>
      <c r="C49" s="987"/>
      <c r="D49" s="987"/>
      <c r="E49" s="987"/>
      <c r="F49" s="987"/>
      <c r="G49" s="987"/>
      <c r="H49" s="987"/>
      <c r="I49" s="987"/>
      <c r="J49" s="987"/>
      <c r="K49" s="987"/>
      <c r="L49" s="987"/>
      <c r="M49" s="987"/>
    </row>
    <row r="50" spans="1:13" x14ac:dyDescent="0.2">
      <c r="A50" s="987"/>
      <c r="B50" s="987"/>
      <c r="C50" s="987"/>
      <c r="D50" s="987"/>
      <c r="E50" s="987"/>
      <c r="F50" s="987"/>
      <c r="G50" s="987"/>
      <c r="H50" s="987"/>
      <c r="I50" s="987"/>
      <c r="J50" s="987"/>
      <c r="K50" s="987"/>
      <c r="L50" s="987"/>
      <c r="M50" s="987"/>
    </row>
    <row r="51" spans="1:13" x14ac:dyDescent="0.2">
      <c r="A51" s="987"/>
      <c r="B51" s="987"/>
      <c r="C51" s="987"/>
      <c r="D51" s="987"/>
      <c r="E51" s="987"/>
      <c r="F51" s="987"/>
      <c r="G51" s="987"/>
      <c r="H51" s="987"/>
      <c r="I51" s="987"/>
      <c r="J51" s="987"/>
      <c r="K51" s="987"/>
      <c r="L51" s="987"/>
      <c r="M51" s="987"/>
    </row>
    <row r="52" spans="1:13" x14ac:dyDescent="0.2">
      <c r="A52" s="987"/>
      <c r="B52" s="987"/>
      <c r="C52" s="987"/>
      <c r="D52" s="987"/>
      <c r="E52" s="987"/>
      <c r="F52" s="987"/>
      <c r="G52" s="987"/>
      <c r="H52" s="987"/>
      <c r="I52" s="987"/>
      <c r="J52" s="987"/>
      <c r="K52" s="987"/>
      <c r="L52" s="987"/>
      <c r="M52" s="987"/>
    </row>
    <row r="53" spans="1:13" x14ac:dyDescent="0.2">
      <c r="A53" s="987"/>
      <c r="B53" s="987"/>
      <c r="C53" s="987"/>
      <c r="D53" s="987"/>
      <c r="E53" s="987"/>
      <c r="F53" s="987"/>
      <c r="G53" s="987"/>
      <c r="H53" s="987"/>
      <c r="I53" s="987"/>
      <c r="J53" s="987"/>
      <c r="K53" s="987"/>
      <c r="L53" s="987"/>
      <c r="M53" s="987"/>
    </row>
    <row r="54" spans="1:13" x14ac:dyDescent="0.2">
      <c r="A54" s="987"/>
      <c r="B54" s="987"/>
      <c r="C54" s="987"/>
      <c r="D54" s="987"/>
      <c r="E54" s="987"/>
      <c r="F54" s="987"/>
      <c r="G54" s="987"/>
      <c r="H54" s="987"/>
      <c r="I54" s="987"/>
      <c r="J54" s="987"/>
      <c r="K54" s="987"/>
      <c r="L54" s="987"/>
      <c r="M54" s="987"/>
    </row>
    <row r="55" spans="1:13" x14ac:dyDescent="0.2">
      <c r="A55" s="987"/>
      <c r="B55" s="987"/>
      <c r="C55" s="987"/>
      <c r="D55" s="987"/>
      <c r="E55" s="987"/>
      <c r="F55" s="987"/>
      <c r="G55" s="987"/>
      <c r="H55" s="987"/>
      <c r="I55" s="987"/>
      <c r="J55" s="987"/>
      <c r="K55" s="987"/>
      <c r="L55" s="987"/>
      <c r="M55" s="987"/>
    </row>
    <row r="56" spans="1:13" x14ac:dyDescent="0.2">
      <c r="A56" s="987"/>
      <c r="B56" s="987"/>
      <c r="C56" s="987"/>
      <c r="D56" s="987"/>
      <c r="E56" s="987"/>
      <c r="F56" s="987"/>
      <c r="G56" s="987"/>
      <c r="H56" s="987"/>
      <c r="I56" s="987"/>
      <c r="J56" s="987"/>
      <c r="K56" s="987"/>
      <c r="L56" s="987"/>
      <c r="M56" s="987"/>
    </row>
    <row r="57" spans="1:13" x14ac:dyDescent="0.2">
      <c r="A57" s="987"/>
      <c r="B57" s="987"/>
      <c r="C57" s="987"/>
      <c r="D57" s="987"/>
      <c r="E57" s="987"/>
      <c r="F57" s="987"/>
      <c r="G57" s="987"/>
      <c r="H57" s="987"/>
      <c r="I57" s="987"/>
      <c r="J57" s="987"/>
      <c r="K57" s="987"/>
      <c r="L57" s="987"/>
      <c r="M57" s="987"/>
    </row>
  </sheetData>
  <mergeCells count="5">
    <mergeCell ref="A45:B45"/>
    <mergeCell ref="B5:D5"/>
    <mergeCell ref="A3:E3"/>
    <mergeCell ref="A39:B39"/>
    <mergeCell ref="A41:B41"/>
  </mergeCells>
  <phoneticPr fontId="0" type="noConversion"/>
  <pageMargins left="0.75" right="0.5" top="0.5" bottom="1" header="0.5" footer="0.5"/>
  <pageSetup scale="98" orientation="portrait" blackAndWhite="1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2</xdr:row>
                    <xdr:rowOff>0</xdr:rowOff>
                  </from>
                  <to>
                    <xdr:col>1</xdr:col>
                    <xdr:colOff>514350</xdr:colOff>
                    <xdr:row>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2" r:id="rId5" name="Button 24">
              <controlPr defaultSize="0" print="0" autoFill="0" autoPict="0" macro="[0]!Go_To_Next_Sheet">
                <anchor moveWithCells="1" sizeWithCells="1">
                  <from>
                    <xdr:col>4</xdr:col>
                    <xdr:colOff>104775</xdr:colOff>
                    <xdr:row>2</xdr:row>
                    <xdr:rowOff>0</xdr:rowOff>
                  </from>
                  <to>
                    <xdr:col>5</xdr:col>
                    <xdr:colOff>171450</xdr:colOff>
                    <xdr:row>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3" r:id="rId6" name="Button 25">
              <controlPr defaultSize="0" print="0" autoFill="0" autoPict="0" macro="[0]!Go_To_Previous_Sheet">
                <anchor moveWithCells="1" sizeWithCells="1">
                  <from>
                    <xdr:col>4</xdr:col>
                    <xdr:colOff>95250</xdr:colOff>
                    <xdr:row>2</xdr:row>
                    <xdr:rowOff>95250</xdr:rowOff>
                  </from>
                  <to>
                    <xdr:col>5</xdr:col>
                    <xdr:colOff>171450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4" r:id="rId7" name="Button 26">
              <controlPr defaultSize="0" print="0" autoFill="0" autoPict="0" macro="[0]!Print_Sheet6">
                <anchor moveWithCells="1" sizeWithCells="1">
                  <from>
                    <xdr:col>0</xdr:col>
                    <xdr:colOff>9525</xdr:colOff>
                    <xdr:row>2</xdr:row>
                    <xdr:rowOff>57150</xdr:rowOff>
                  </from>
                  <to>
                    <xdr:col>1</xdr:col>
                    <xdr:colOff>514350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>
    <tabColor indexed="41"/>
  </sheetPr>
  <dimension ref="A1:R118"/>
  <sheetViews>
    <sheetView showGridLines="0" topLeftCell="A7" zoomScaleNormal="100" workbookViewId="0">
      <selection activeCell="L37" sqref="L37"/>
    </sheetView>
  </sheetViews>
  <sheetFormatPr defaultColWidth="9.42578125" defaultRowHeight="12.75" x14ac:dyDescent="0.2"/>
  <cols>
    <col min="1" max="1" width="9.85546875" style="767" customWidth="1"/>
    <col min="2" max="2" width="4.42578125" style="767" customWidth="1"/>
    <col min="3" max="3" width="6.140625" style="767" customWidth="1"/>
    <col min="4" max="4" width="22.140625" style="767" customWidth="1"/>
    <col min="5" max="5" width="25.5703125" style="767" customWidth="1"/>
    <col min="6" max="6" width="9.85546875" style="767" customWidth="1"/>
    <col min="7" max="7" width="9.42578125" style="767" customWidth="1"/>
    <col min="8" max="8" width="10.140625" style="767" customWidth="1"/>
    <col min="9" max="9" width="1.85546875" style="767" customWidth="1"/>
    <col min="10" max="16384" width="9.42578125" style="767"/>
  </cols>
  <sheetData>
    <row r="1" spans="1:18" ht="21" customHeight="1" x14ac:dyDescent="0.25">
      <c r="G1" s="768"/>
      <c r="H1" s="769"/>
      <c r="J1" s="770" t="s">
        <v>938</v>
      </c>
    </row>
    <row r="2" spans="1:18" ht="22.5" customHeight="1" x14ac:dyDescent="0.25">
      <c r="D2" s="336" t="str">
        <f>'6'!A3</f>
        <v>2015 BUDGET STATEMENT CAMDEN COUNTY WELFARE AGENCY</v>
      </c>
      <c r="E2" s="336"/>
      <c r="F2" s="336"/>
      <c r="G2" s="771"/>
      <c r="H2" s="771"/>
      <c r="I2" s="772"/>
      <c r="J2" s="770" t="s">
        <v>1252</v>
      </c>
      <c r="K2" s="772"/>
      <c r="L2" s="772"/>
      <c r="M2" s="772"/>
      <c r="N2" s="772"/>
      <c r="O2" s="772"/>
      <c r="P2" s="772"/>
      <c r="Q2" s="772"/>
      <c r="R2" s="772"/>
    </row>
    <row r="3" spans="1:18" ht="15" x14ac:dyDescent="0.25">
      <c r="A3" s="772"/>
      <c r="B3" s="771"/>
      <c r="C3" s="771"/>
      <c r="D3" s="336"/>
      <c r="E3" s="771"/>
      <c r="F3" s="771"/>
      <c r="G3" s="771"/>
      <c r="H3" s="771"/>
      <c r="I3" s="772"/>
      <c r="J3" s="772"/>
      <c r="K3" s="772"/>
      <c r="L3" s="772"/>
      <c r="M3" s="772"/>
      <c r="N3" s="772"/>
      <c r="O3" s="772"/>
      <c r="P3" s="772"/>
      <c r="Q3" s="772"/>
      <c r="R3" s="772"/>
    </row>
    <row r="4" spans="1:18" ht="15" x14ac:dyDescent="0.25">
      <c r="A4" s="773" t="s">
        <v>756</v>
      </c>
      <c r="B4" s="773"/>
      <c r="C4" s="773"/>
      <c r="D4" s="771"/>
      <c r="E4" s="771"/>
      <c r="F4" s="771"/>
      <c r="G4" s="771"/>
      <c r="H4" s="771"/>
      <c r="I4" s="772"/>
      <c r="J4" s="772"/>
      <c r="K4" s="772"/>
      <c r="L4" s="772"/>
      <c r="M4" s="772"/>
      <c r="N4" s="772"/>
      <c r="O4" s="772"/>
      <c r="P4" s="772"/>
      <c r="Q4" s="772"/>
      <c r="R4" s="772"/>
    </row>
    <row r="5" spans="1:18" ht="15" x14ac:dyDescent="0.25">
      <c r="A5" s="774"/>
      <c r="B5" s="1410" t="s">
        <v>211</v>
      </c>
      <c r="C5" s="1410"/>
      <c r="D5" s="1410"/>
      <c r="E5" s="1410"/>
      <c r="F5" s="1410"/>
      <c r="G5" s="1410"/>
      <c r="H5" s="775"/>
      <c r="I5" s="774"/>
      <c r="J5" s="772"/>
      <c r="K5" s="772"/>
      <c r="L5" s="772"/>
      <c r="M5" s="772"/>
      <c r="N5" s="772"/>
      <c r="O5" s="772"/>
      <c r="P5" s="772"/>
      <c r="Q5" s="772"/>
      <c r="R5" s="772"/>
    </row>
    <row r="6" spans="1:18" ht="21" customHeight="1" x14ac:dyDescent="0.25">
      <c r="A6" s="775"/>
      <c r="B6" s="776"/>
      <c r="C6" s="776"/>
      <c r="D6" s="777"/>
      <c r="E6" s="777"/>
      <c r="F6" s="777"/>
      <c r="G6" s="777"/>
      <c r="H6" s="777"/>
      <c r="I6" s="774"/>
      <c r="J6" s="772"/>
      <c r="K6" s="772"/>
      <c r="L6" s="772"/>
      <c r="M6" s="772"/>
      <c r="N6" s="772"/>
      <c r="O6" s="772"/>
      <c r="P6" s="772"/>
      <c r="Q6" s="772"/>
      <c r="R6" s="772"/>
    </row>
    <row r="7" spans="1:18" ht="15" customHeight="1" x14ac:dyDescent="0.25">
      <c r="A7" s="775"/>
      <c r="B7" s="778"/>
      <c r="C7" s="778"/>
      <c r="D7" s="779" t="s">
        <v>680</v>
      </c>
      <c r="E7" s="1411" t="s">
        <v>1269</v>
      </c>
      <c r="F7" s="1412"/>
      <c r="G7" s="780"/>
      <c r="H7" s="777"/>
      <c r="I7" s="774"/>
      <c r="J7" s="772"/>
      <c r="K7" s="772"/>
      <c r="L7" s="772"/>
      <c r="M7" s="772"/>
      <c r="N7" s="772"/>
      <c r="O7" s="772"/>
      <c r="P7" s="772"/>
      <c r="Q7" s="772"/>
      <c r="R7" s="772"/>
    </row>
    <row r="8" spans="1:18" ht="15" customHeight="1" x14ac:dyDescent="0.25">
      <c r="A8" s="776"/>
      <c r="B8" s="778"/>
      <c r="C8" s="778"/>
      <c r="D8" s="781" t="s">
        <v>31</v>
      </c>
      <c r="E8" s="781" t="s">
        <v>458</v>
      </c>
      <c r="F8" s="782"/>
      <c r="G8" s="780"/>
      <c r="H8" s="777"/>
      <c r="I8" s="774"/>
      <c r="J8" s="772"/>
      <c r="K8" s="772"/>
      <c r="L8" s="772"/>
      <c r="M8" s="772"/>
      <c r="N8" s="772"/>
      <c r="O8" s="772"/>
      <c r="P8" s="772"/>
      <c r="Q8" s="772"/>
      <c r="R8" s="772"/>
    </row>
    <row r="9" spans="1:18" ht="15" customHeight="1" x14ac:dyDescent="0.25">
      <c r="A9" s="776"/>
      <c r="B9" s="778"/>
      <c r="C9" s="778"/>
      <c r="D9" s="783" t="s">
        <v>33</v>
      </c>
      <c r="E9" s="1413" t="s">
        <v>209</v>
      </c>
      <c r="F9" s="1414"/>
      <c r="G9" s="780"/>
      <c r="H9" s="777"/>
      <c r="I9" s="784"/>
      <c r="J9" s="772"/>
      <c r="K9" s="772"/>
      <c r="L9" s="772"/>
      <c r="M9" s="772"/>
      <c r="N9" s="772"/>
      <c r="O9" s="772"/>
      <c r="P9" s="772"/>
      <c r="Q9" s="772"/>
      <c r="R9" s="772"/>
    </row>
    <row r="10" spans="1:18" ht="16.5" customHeight="1" x14ac:dyDescent="0.25">
      <c r="A10" s="776"/>
      <c r="B10" s="778"/>
      <c r="C10" s="778"/>
      <c r="D10" s="785" t="s">
        <v>457</v>
      </c>
      <c r="E10" s="1415" t="s">
        <v>210</v>
      </c>
      <c r="F10" s="1416"/>
      <c r="G10" s="786"/>
      <c r="H10" s="787"/>
      <c r="I10" s="784"/>
      <c r="J10" s="772"/>
      <c r="K10" s="772"/>
      <c r="L10" s="772"/>
      <c r="M10" s="772"/>
      <c r="N10" s="772"/>
      <c r="O10" s="772"/>
      <c r="P10" s="772"/>
      <c r="Q10" s="772"/>
      <c r="R10" s="772"/>
    </row>
    <row r="11" spans="1:18" ht="20.100000000000001" customHeight="1" x14ac:dyDescent="0.25">
      <c r="A11" s="776"/>
      <c r="B11" s="778"/>
      <c r="C11" s="778"/>
      <c r="D11" s="788" t="s">
        <v>462</v>
      </c>
      <c r="E11" s="993">
        <v>2794</v>
      </c>
      <c r="F11" s="994"/>
      <c r="G11" s="786"/>
      <c r="H11" s="787"/>
      <c r="I11" s="784"/>
      <c r="J11" s="772"/>
      <c r="K11" s="772"/>
      <c r="L11" s="772"/>
      <c r="M11" s="772"/>
      <c r="N11" s="772"/>
      <c r="O11" s="772"/>
      <c r="P11" s="772"/>
      <c r="Q11" s="772"/>
      <c r="R11" s="772"/>
    </row>
    <row r="12" spans="1:18" ht="20.100000000000001" customHeight="1" x14ac:dyDescent="0.25">
      <c r="A12" s="776"/>
      <c r="B12" s="778"/>
      <c r="C12" s="778"/>
      <c r="D12" s="788" t="s">
        <v>463</v>
      </c>
      <c r="E12" s="993">
        <f>767+42960</f>
        <v>43727</v>
      </c>
      <c r="F12" s="994"/>
      <c r="G12" s="786"/>
      <c r="H12" s="787"/>
      <c r="I12" s="784"/>
      <c r="J12" s="772"/>
      <c r="K12" s="772"/>
      <c r="L12" s="772"/>
      <c r="M12" s="772"/>
      <c r="N12" s="772"/>
      <c r="O12" s="772"/>
      <c r="P12" s="772"/>
      <c r="Q12" s="772"/>
      <c r="R12" s="772"/>
    </row>
    <row r="13" spans="1:18" ht="20.100000000000001" customHeight="1" x14ac:dyDescent="0.25">
      <c r="A13" s="776"/>
      <c r="B13" s="778"/>
      <c r="C13" s="778"/>
      <c r="D13" s="788" t="s">
        <v>464</v>
      </c>
      <c r="E13" s="993">
        <v>1076</v>
      </c>
      <c r="F13" s="995"/>
      <c r="G13" s="786"/>
      <c r="H13" s="787"/>
      <c r="I13" s="784"/>
      <c r="J13" s="772"/>
      <c r="K13" s="772"/>
      <c r="L13" s="772"/>
      <c r="M13" s="772"/>
      <c r="N13" s="772"/>
      <c r="O13" s="772"/>
      <c r="P13" s="772"/>
      <c r="Q13" s="772"/>
      <c r="R13" s="772"/>
    </row>
    <row r="14" spans="1:18" ht="20.100000000000001" customHeight="1" x14ac:dyDescent="0.25">
      <c r="A14" s="776"/>
      <c r="B14" s="778"/>
      <c r="C14" s="778"/>
      <c r="D14" s="788" t="s">
        <v>465</v>
      </c>
      <c r="E14" s="993">
        <v>1758</v>
      </c>
      <c r="F14" s="995"/>
      <c r="G14" s="786"/>
      <c r="H14" s="787"/>
      <c r="I14" s="784"/>
      <c r="J14" s="772"/>
      <c r="K14" s="772"/>
      <c r="L14" s="772"/>
      <c r="M14" s="772"/>
      <c r="N14" s="772"/>
      <c r="O14" s="772"/>
      <c r="P14" s="772"/>
      <c r="Q14" s="772"/>
      <c r="R14" s="772"/>
    </row>
    <row r="15" spans="1:18" ht="20.100000000000001" customHeight="1" x14ac:dyDescent="0.25">
      <c r="A15" s="792"/>
      <c r="B15" s="778"/>
      <c r="C15" s="778"/>
      <c r="D15" s="788" t="s">
        <v>466</v>
      </c>
      <c r="E15" s="993">
        <v>9047</v>
      </c>
      <c r="F15" s="995"/>
      <c r="G15" s="786"/>
      <c r="H15" s="787"/>
      <c r="I15" s="784"/>
      <c r="J15" s="772"/>
      <c r="K15" s="772"/>
      <c r="L15" s="772"/>
      <c r="M15" s="772"/>
      <c r="N15" s="772"/>
      <c r="O15" s="772"/>
      <c r="P15" s="772"/>
      <c r="Q15" s="772"/>
      <c r="R15" s="772"/>
    </row>
    <row r="16" spans="1:18" ht="20.100000000000001" customHeight="1" x14ac:dyDescent="0.25">
      <c r="A16" s="774"/>
      <c r="B16" s="778"/>
      <c r="C16" s="778"/>
      <c r="D16" s="788" t="s">
        <v>467</v>
      </c>
      <c r="E16" s="993">
        <v>9575</v>
      </c>
      <c r="F16" s="995"/>
      <c r="G16" s="775"/>
      <c r="H16" s="775"/>
      <c r="I16" s="774"/>
      <c r="J16" s="772"/>
      <c r="K16" s="772"/>
      <c r="L16" s="772"/>
      <c r="M16" s="772"/>
      <c r="N16" s="772"/>
      <c r="O16" s="772"/>
      <c r="P16" s="772"/>
      <c r="Q16" s="772"/>
      <c r="R16" s="772"/>
    </row>
    <row r="17" spans="1:18" ht="20.100000000000001" customHeight="1" x14ac:dyDescent="0.25">
      <c r="A17" s="794"/>
      <c r="B17" s="778"/>
      <c r="C17" s="778"/>
      <c r="D17" s="788" t="s">
        <v>468</v>
      </c>
      <c r="E17" s="993">
        <v>0</v>
      </c>
      <c r="F17" s="995"/>
      <c r="G17" s="775"/>
      <c r="H17" s="775"/>
      <c r="I17" s="774"/>
      <c r="J17" s="772"/>
      <c r="K17" s="772"/>
      <c r="L17" s="772"/>
      <c r="M17" s="772"/>
      <c r="N17" s="772"/>
      <c r="O17" s="772"/>
      <c r="P17" s="772"/>
      <c r="Q17" s="772"/>
      <c r="R17" s="772"/>
    </row>
    <row r="18" spans="1:18" ht="20.100000000000001" customHeight="1" x14ac:dyDescent="0.25">
      <c r="A18" s="794"/>
      <c r="B18" s="778"/>
      <c r="C18" s="778"/>
      <c r="D18" s="788"/>
      <c r="E18" s="993">
        <v>0</v>
      </c>
      <c r="F18" s="995"/>
      <c r="G18" s="775"/>
      <c r="H18" s="775"/>
      <c r="I18" s="774"/>
      <c r="J18" s="772"/>
      <c r="K18" s="772"/>
      <c r="L18" s="772"/>
      <c r="M18" s="772"/>
      <c r="N18" s="772"/>
      <c r="O18" s="772"/>
      <c r="P18" s="772"/>
      <c r="Q18" s="772"/>
      <c r="R18" s="772"/>
    </row>
    <row r="19" spans="1:18" ht="20.100000000000001" customHeight="1" x14ac:dyDescent="0.25">
      <c r="A19" s="776"/>
      <c r="B19" s="778"/>
      <c r="C19" s="778"/>
      <c r="D19" s="788" t="s">
        <v>469</v>
      </c>
      <c r="E19" s="993">
        <v>0</v>
      </c>
      <c r="F19" s="995"/>
      <c r="G19" s="775"/>
      <c r="H19" s="775"/>
      <c r="I19" s="774"/>
      <c r="J19" s="772"/>
      <c r="K19" s="772"/>
      <c r="L19" s="772"/>
      <c r="M19" s="772"/>
      <c r="N19" s="772"/>
      <c r="O19" s="772"/>
      <c r="P19" s="772"/>
      <c r="Q19" s="772"/>
      <c r="R19" s="772"/>
    </row>
    <row r="20" spans="1:18" ht="20.100000000000001" customHeight="1" x14ac:dyDescent="0.25">
      <c r="A20" s="776"/>
      <c r="B20" s="778"/>
      <c r="C20" s="778"/>
      <c r="D20" s="788" t="s">
        <v>470</v>
      </c>
      <c r="E20" s="993">
        <v>26324</v>
      </c>
      <c r="F20" s="995"/>
      <c r="G20" s="775"/>
      <c r="H20" s="775"/>
      <c r="I20" s="774"/>
      <c r="J20" s="772"/>
      <c r="K20" s="772"/>
      <c r="L20" s="772"/>
      <c r="M20" s="772"/>
      <c r="N20" s="772"/>
      <c r="O20" s="772"/>
      <c r="P20" s="772"/>
      <c r="Q20" s="772"/>
      <c r="R20" s="772"/>
    </row>
    <row r="21" spans="1:18" ht="20.100000000000001" customHeight="1" x14ac:dyDescent="0.25">
      <c r="A21" s="795"/>
      <c r="B21" s="778"/>
      <c r="C21" s="778"/>
      <c r="D21" s="788" t="s">
        <v>471</v>
      </c>
      <c r="E21" s="993">
        <v>13760</v>
      </c>
      <c r="F21" s="995"/>
      <c r="G21" s="775"/>
      <c r="H21" s="775"/>
      <c r="I21" s="774"/>
      <c r="J21" s="772"/>
      <c r="K21" s="772"/>
      <c r="L21" s="772"/>
      <c r="M21" s="772"/>
      <c r="N21" s="772"/>
      <c r="O21" s="772"/>
      <c r="P21" s="772"/>
      <c r="Q21" s="772"/>
      <c r="R21" s="772"/>
    </row>
    <row r="22" spans="1:18" ht="20.100000000000001" customHeight="1" x14ac:dyDescent="0.25">
      <c r="A22" s="774"/>
      <c r="B22" s="778"/>
      <c r="C22" s="778"/>
      <c r="D22" s="788" t="s">
        <v>472</v>
      </c>
      <c r="E22" s="993"/>
      <c r="F22" s="995"/>
      <c r="G22" s="775"/>
      <c r="H22" s="775"/>
      <c r="I22" s="774"/>
      <c r="J22" s="772"/>
      <c r="K22" s="772"/>
      <c r="L22" s="772"/>
      <c r="M22" s="772"/>
      <c r="N22" s="772"/>
      <c r="O22" s="772"/>
      <c r="P22" s="772"/>
      <c r="Q22" s="772"/>
      <c r="R22" s="772"/>
    </row>
    <row r="23" spans="1:18" ht="20.100000000000001" customHeight="1" x14ac:dyDescent="0.25">
      <c r="A23" s="774"/>
      <c r="B23" s="778"/>
      <c r="C23" s="778"/>
      <c r="D23" s="788" t="s">
        <v>549</v>
      </c>
      <c r="E23" s="993">
        <v>11842</v>
      </c>
      <c r="F23" s="995"/>
      <c r="G23" s="775"/>
      <c r="H23" s="775"/>
      <c r="I23" s="774"/>
      <c r="J23" s="772"/>
      <c r="K23" s="772"/>
      <c r="L23" s="772"/>
      <c r="M23" s="772"/>
      <c r="N23" s="772"/>
      <c r="O23" s="772"/>
      <c r="P23" s="772"/>
      <c r="Q23" s="772"/>
      <c r="R23" s="772"/>
    </row>
    <row r="24" spans="1:18" ht="20.100000000000001" customHeight="1" x14ac:dyDescent="0.25">
      <c r="A24" s="774"/>
      <c r="B24" s="778"/>
      <c r="C24" s="778"/>
      <c r="D24" s="788" t="s">
        <v>550</v>
      </c>
      <c r="E24" s="993">
        <v>0</v>
      </c>
      <c r="F24" s="995"/>
      <c r="G24" s="775"/>
      <c r="H24" s="775"/>
      <c r="I24" s="774"/>
      <c r="J24" s="772"/>
      <c r="K24" s="772"/>
      <c r="L24" s="772"/>
      <c r="M24" s="772"/>
      <c r="N24" s="772"/>
      <c r="O24" s="772"/>
      <c r="P24" s="772"/>
      <c r="Q24" s="772"/>
      <c r="R24" s="772"/>
    </row>
    <row r="25" spans="1:18" ht="20.100000000000001" customHeight="1" x14ac:dyDescent="0.25">
      <c r="A25" s="774"/>
      <c r="B25" s="778"/>
      <c r="C25" s="778"/>
      <c r="D25" s="788" t="s">
        <v>551</v>
      </c>
      <c r="E25" s="993">
        <v>0</v>
      </c>
      <c r="F25" s="995"/>
      <c r="G25" s="775"/>
      <c r="H25" s="775"/>
      <c r="I25" s="774"/>
      <c r="J25" s="772"/>
      <c r="K25" s="772"/>
      <c r="L25" s="772"/>
      <c r="M25" s="772"/>
      <c r="N25" s="772"/>
      <c r="O25" s="772"/>
      <c r="P25" s="772"/>
      <c r="Q25" s="772"/>
      <c r="R25" s="772"/>
    </row>
    <row r="26" spans="1:18" ht="20.100000000000001" customHeight="1" x14ac:dyDescent="0.25">
      <c r="A26" s="774"/>
      <c r="B26" s="778"/>
      <c r="C26" s="778"/>
      <c r="D26" s="788" t="s">
        <v>553</v>
      </c>
      <c r="E26" s="993">
        <v>1930</v>
      </c>
      <c r="F26" s="995"/>
      <c r="G26" s="774"/>
      <c r="H26" s="774"/>
      <c r="I26" s="774"/>
      <c r="J26" s="772"/>
      <c r="K26" s="772"/>
      <c r="L26" s="772"/>
      <c r="M26" s="772"/>
      <c r="N26" s="772"/>
      <c r="O26" s="772"/>
      <c r="P26" s="772"/>
      <c r="Q26" s="772"/>
      <c r="R26" s="772"/>
    </row>
    <row r="27" spans="1:18" ht="20.100000000000001" customHeight="1" x14ac:dyDescent="0.25">
      <c r="A27" s="772"/>
      <c r="B27" s="778"/>
      <c r="C27" s="778"/>
      <c r="D27" s="788" t="s">
        <v>554</v>
      </c>
      <c r="E27" s="993">
        <v>0</v>
      </c>
      <c r="F27" s="995"/>
      <c r="G27" s="772"/>
      <c r="H27" s="772"/>
      <c r="I27" s="772"/>
      <c r="J27" s="772"/>
      <c r="K27" s="772"/>
      <c r="L27" s="772"/>
      <c r="M27" s="772"/>
      <c r="N27" s="772"/>
      <c r="O27" s="772"/>
      <c r="P27" s="772"/>
      <c r="Q27" s="772"/>
      <c r="R27" s="772"/>
    </row>
    <row r="28" spans="1:18" ht="20.100000000000001" customHeight="1" x14ac:dyDescent="0.25">
      <c r="A28" s="772"/>
      <c r="B28" s="778"/>
      <c r="C28" s="778"/>
      <c r="D28" s="788" t="s">
        <v>404</v>
      </c>
      <c r="E28" s="993">
        <v>915</v>
      </c>
      <c r="F28" s="995"/>
      <c r="G28" s="772"/>
      <c r="H28" s="772"/>
      <c r="I28" s="772"/>
      <c r="J28" s="772"/>
      <c r="K28" s="772"/>
      <c r="L28" s="772"/>
      <c r="M28" s="772"/>
      <c r="N28" s="772"/>
      <c r="O28" s="772"/>
      <c r="P28" s="772"/>
      <c r="Q28" s="772"/>
      <c r="R28" s="772"/>
    </row>
    <row r="29" spans="1:18" ht="20.100000000000001" customHeight="1" x14ac:dyDescent="0.25">
      <c r="A29" s="772"/>
      <c r="B29" s="778"/>
      <c r="C29" s="778"/>
      <c r="D29" s="788" t="s">
        <v>555</v>
      </c>
      <c r="E29" s="993">
        <v>0</v>
      </c>
      <c r="F29" s="995"/>
      <c r="G29" s="772"/>
      <c r="H29" s="772"/>
      <c r="I29" s="772"/>
      <c r="J29" s="772"/>
      <c r="K29" s="772"/>
      <c r="L29" s="772"/>
      <c r="M29" s="772"/>
      <c r="N29" s="772"/>
      <c r="O29" s="772"/>
      <c r="P29" s="772"/>
      <c r="Q29" s="772"/>
      <c r="R29" s="772"/>
    </row>
    <row r="30" spans="1:18" ht="20.100000000000001" customHeight="1" x14ac:dyDescent="0.25">
      <c r="B30" s="778"/>
      <c r="C30" s="778"/>
      <c r="D30" s="788" t="s">
        <v>556</v>
      </c>
      <c r="E30" s="993">
        <v>6442</v>
      </c>
      <c r="F30" s="995"/>
      <c r="G30" s="772"/>
      <c r="H30" s="772"/>
      <c r="I30" s="772"/>
      <c r="J30" s="772"/>
      <c r="K30" s="772"/>
      <c r="L30" s="772"/>
      <c r="M30" s="772"/>
      <c r="N30" s="772"/>
      <c r="O30" s="772"/>
      <c r="P30" s="772"/>
      <c r="Q30" s="772"/>
      <c r="R30" s="772"/>
    </row>
    <row r="31" spans="1:18" ht="20.100000000000001" customHeight="1" x14ac:dyDescent="0.25">
      <c r="B31" s="778"/>
      <c r="C31" s="778"/>
      <c r="D31" s="788" t="s">
        <v>442</v>
      </c>
      <c r="E31" s="993">
        <v>0</v>
      </c>
      <c r="F31" s="995"/>
      <c r="G31" s="772"/>
      <c r="H31" s="772"/>
      <c r="I31" s="772"/>
      <c r="J31" s="772"/>
      <c r="K31" s="772"/>
      <c r="L31" s="772"/>
      <c r="M31" s="772"/>
      <c r="N31" s="772"/>
      <c r="O31" s="772"/>
      <c r="P31" s="772"/>
      <c r="Q31" s="772"/>
      <c r="R31" s="772"/>
    </row>
    <row r="32" spans="1:18" ht="20.100000000000001" customHeight="1" x14ac:dyDescent="0.25">
      <c r="B32" s="778"/>
      <c r="C32" s="778"/>
      <c r="D32" s="788" t="s">
        <v>405</v>
      </c>
      <c r="E32" s="993"/>
      <c r="F32" s="995"/>
      <c r="G32" s="772"/>
      <c r="H32" s="772"/>
      <c r="I32" s="772"/>
      <c r="J32" s="772"/>
      <c r="K32" s="772"/>
      <c r="L32" s="772"/>
      <c r="M32" s="772"/>
      <c r="N32" s="772"/>
      <c r="O32" s="772"/>
      <c r="P32" s="772"/>
      <c r="Q32" s="772"/>
      <c r="R32" s="772"/>
    </row>
    <row r="33" spans="2:18" ht="20.100000000000001" customHeight="1" x14ac:dyDescent="0.25">
      <c r="B33" s="778"/>
      <c r="C33" s="778"/>
      <c r="D33" s="788" t="s">
        <v>406</v>
      </c>
      <c r="E33" s="993">
        <v>0</v>
      </c>
      <c r="F33" s="995"/>
      <c r="G33" s="772"/>
      <c r="H33" s="772"/>
      <c r="I33" s="772"/>
      <c r="J33" s="772"/>
      <c r="K33" s="772"/>
      <c r="L33" s="772"/>
      <c r="M33" s="772"/>
      <c r="N33" s="772"/>
      <c r="O33" s="772"/>
      <c r="P33" s="772"/>
      <c r="Q33" s="772"/>
      <c r="R33" s="772"/>
    </row>
    <row r="34" spans="2:18" ht="20.100000000000001" customHeight="1" x14ac:dyDescent="0.25">
      <c r="B34" s="778"/>
      <c r="C34" s="778"/>
      <c r="D34" s="788"/>
      <c r="E34" s="993">
        <v>0</v>
      </c>
      <c r="F34" s="995"/>
      <c r="G34" s="772"/>
      <c r="H34" s="772"/>
      <c r="I34" s="772"/>
      <c r="J34" s="772"/>
      <c r="K34" s="772"/>
      <c r="L34" s="772"/>
      <c r="M34" s="772"/>
      <c r="N34" s="772"/>
      <c r="O34" s="772"/>
      <c r="P34" s="772"/>
      <c r="Q34" s="772"/>
      <c r="R34" s="772"/>
    </row>
    <row r="35" spans="2:18" ht="20.100000000000001" customHeight="1" x14ac:dyDescent="0.25">
      <c r="B35" s="778"/>
      <c r="C35" s="778"/>
      <c r="D35" s="788"/>
      <c r="E35" s="993">
        <v>0</v>
      </c>
      <c r="F35" s="995"/>
      <c r="G35" s="772"/>
      <c r="H35" s="772"/>
      <c r="I35" s="772"/>
      <c r="J35" s="772"/>
      <c r="K35" s="772"/>
      <c r="L35" s="772"/>
      <c r="M35" s="772"/>
      <c r="N35" s="772"/>
      <c r="O35" s="772"/>
      <c r="P35" s="772"/>
      <c r="Q35" s="772"/>
      <c r="R35" s="772"/>
    </row>
    <row r="36" spans="2:18" ht="20.100000000000001" customHeight="1" x14ac:dyDescent="0.25">
      <c r="B36" s="778"/>
      <c r="C36" s="778"/>
      <c r="D36" s="796" t="s">
        <v>557</v>
      </c>
      <c r="E36" s="993">
        <v>30810</v>
      </c>
      <c r="F36" s="996"/>
      <c r="G36" s="772"/>
      <c r="H36" s="772"/>
      <c r="I36" s="772"/>
      <c r="J36" s="772"/>
      <c r="K36" s="772"/>
      <c r="L36" s="772"/>
      <c r="M36" s="772"/>
      <c r="N36" s="772"/>
      <c r="O36" s="772"/>
      <c r="P36" s="772"/>
      <c r="Q36" s="772"/>
      <c r="R36" s="772"/>
    </row>
    <row r="37" spans="2:18" ht="12.95" customHeight="1" x14ac:dyDescent="0.25">
      <c r="B37" s="778"/>
      <c r="C37" s="778"/>
      <c r="D37" s="796"/>
      <c r="E37" s="997"/>
      <c r="F37" s="799"/>
      <c r="G37" s="772"/>
      <c r="H37" s="772"/>
      <c r="I37" s="772"/>
      <c r="J37" s="772"/>
      <c r="K37" s="772"/>
      <c r="L37" s="772"/>
      <c r="M37" s="772"/>
      <c r="N37" s="772"/>
      <c r="O37" s="772"/>
      <c r="P37" s="772"/>
      <c r="Q37" s="772"/>
      <c r="R37" s="772"/>
    </row>
    <row r="38" spans="2:18" ht="20.100000000000001" customHeight="1" x14ac:dyDescent="0.25">
      <c r="B38" s="778"/>
      <c r="C38" s="778"/>
      <c r="D38" s="788" t="s">
        <v>43</v>
      </c>
      <c r="E38" s="793">
        <f>'6'!E31</f>
        <v>160000</v>
      </c>
      <c r="F38" s="800"/>
      <c r="G38" s="1427">
        <f>SUM(E11:E36)-E38</f>
        <v>0</v>
      </c>
      <c r="H38" s="1428"/>
      <c r="I38" s="772"/>
      <c r="J38" s="772"/>
      <c r="K38" s="772"/>
      <c r="L38" s="772"/>
      <c r="M38" s="772"/>
      <c r="N38" s="772"/>
      <c r="O38" s="772"/>
      <c r="P38" s="772"/>
      <c r="Q38" s="772"/>
      <c r="R38" s="772"/>
    </row>
    <row r="39" spans="2:18" x14ac:dyDescent="0.2">
      <c r="B39" s="778"/>
      <c r="C39" s="778"/>
      <c r="D39" s="801"/>
      <c r="E39" s="802"/>
      <c r="F39" s="802"/>
      <c r="G39" s="772"/>
      <c r="H39" s="772"/>
      <c r="I39" s="772"/>
      <c r="J39" s="772"/>
      <c r="K39" s="772"/>
      <c r="L39" s="772"/>
      <c r="M39" s="772"/>
      <c r="N39" s="772"/>
      <c r="O39" s="772"/>
      <c r="P39" s="772"/>
      <c r="Q39" s="772"/>
      <c r="R39" s="772"/>
    </row>
    <row r="40" spans="2:18" ht="15" x14ac:dyDescent="0.25">
      <c r="B40" s="778"/>
      <c r="C40" s="778"/>
      <c r="D40" s="803" t="s">
        <v>1271</v>
      </c>
      <c r="E40" s="804"/>
      <c r="F40" s="804"/>
      <c r="G40" s="772"/>
      <c r="H40" s="772"/>
      <c r="I40" s="772"/>
      <c r="J40" s="772"/>
      <c r="K40" s="772"/>
      <c r="L40" s="772"/>
      <c r="M40" s="772"/>
      <c r="N40" s="772"/>
      <c r="O40" s="772"/>
      <c r="P40" s="772"/>
      <c r="Q40" s="772"/>
      <c r="R40" s="772"/>
    </row>
    <row r="41" spans="2:18" ht="15" x14ac:dyDescent="0.25">
      <c r="B41" s="778"/>
      <c r="C41" s="778"/>
      <c r="D41" s="804" t="s">
        <v>940</v>
      </c>
      <c r="E41" s="804"/>
      <c r="F41" s="804"/>
      <c r="G41" s="772"/>
      <c r="H41" s="772"/>
      <c r="I41" s="772"/>
      <c r="J41" s="772"/>
      <c r="K41" s="772"/>
      <c r="L41" s="772"/>
      <c r="M41" s="772"/>
      <c r="N41" s="772"/>
      <c r="O41" s="772"/>
      <c r="P41" s="772"/>
      <c r="Q41" s="772"/>
      <c r="R41" s="772"/>
    </row>
    <row r="42" spans="2:18" ht="15" x14ac:dyDescent="0.25">
      <c r="B42" s="778"/>
      <c r="C42" s="778"/>
      <c r="D42" s="804"/>
      <c r="E42" s="804"/>
      <c r="F42" s="804"/>
      <c r="G42" s="772"/>
      <c r="H42" s="772"/>
      <c r="I42" s="772"/>
      <c r="J42" s="772"/>
      <c r="K42" s="772"/>
      <c r="L42" s="772"/>
      <c r="M42" s="772"/>
      <c r="N42" s="772"/>
      <c r="O42" s="772"/>
      <c r="P42" s="772"/>
      <c r="Q42" s="772"/>
      <c r="R42" s="772"/>
    </row>
    <row r="43" spans="2:18" ht="15" x14ac:dyDescent="0.25">
      <c r="B43" s="778"/>
      <c r="C43" s="778"/>
      <c r="D43" s="804"/>
      <c r="E43" s="804"/>
      <c r="F43" s="804"/>
      <c r="G43" s="772"/>
      <c r="H43" s="772"/>
      <c r="I43" s="772"/>
      <c r="J43" s="772"/>
      <c r="K43" s="772"/>
      <c r="L43" s="772"/>
      <c r="M43" s="772"/>
      <c r="N43" s="772"/>
      <c r="O43" s="772"/>
      <c r="P43" s="772"/>
      <c r="Q43" s="772"/>
      <c r="R43" s="772"/>
    </row>
    <row r="44" spans="2:18" x14ac:dyDescent="0.2">
      <c r="B44" s="772"/>
      <c r="C44" s="772"/>
      <c r="D44" s="772"/>
      <c r="E44" s="772"/>
      <c r="F44" s="772"/>
      <c r="G44" s="772"/>
      <c r="H44" s="772"/>
      <c r="I44" s="772"/>
      <c r="J44" s="772"/>
      <c r="K44" s="772"/>
      <c r="L44" s="772"/>
      <c r="M44" s="772"/>
      <c r="N44" s="772"/>
      <c r="O44" s="772"/>
      <c r="P44" s="772"/>
      <c r="Q44" s="772"/>
      <c r="R44" s="772"/>
    </row>
    <row r="45" spans="2:18" x14ac:dyDescent="0.2">
      <c r="B45" s="772"/>
      <c r="C45" s="772"/>
      <c r="D45" s="772"/>
      <c r="E45" s="772"/>
      <c r="F45" s="772"/>
      <c r="G45" s="772"/>
      <c r="H45" s="772"/>
      <c r="I45" s="772"/>
      <c r="J45" s="772"/>
      <c r="K45" s="772"/>
      <c r="L45" s="772"/>
      <c r="M45" s="772"/>
      <c r="N45" s="772"/>
      <c r="O45" s="772"/>
      <c r="P45" s="772"/>
      <c r="Q45" s="772"/>
      <c r="R45" s="772"/>
    </row>
    <row r="46" spans="2:18" x14ac:dyDescent="0.2">
      <c r="B46" s="772"/>
      <c r="C46" s="772"/>
      <c r="D46" s="772"/>
      <c r="E46" s="772"/>
      <c r="F46" s="772"/>
      <c r="G46" s="772"/>
      <c r="H46" s="772"/>
      <c r="I46" s="772"/>
      <c r="J46" s="772"/>
      <c r="K46" s="772"/>
      <c r="L46" s="772"/>
      <c r="M46" s="772"/>
      <c r="N46" s="772"/>
      <c r="O46" s="772"/>
      <c r="P46" s="772"/>
      <c r="Q46" s="772"/>
      <c r="R46" s="772"/>
    </row>
    <row r="47" spans="2:18" x14ac:dyDescent="0.2">
      <c r="B47" s="772"/>
      <c r="C47" s="772"/>
      <c r="D47" s="772"/>
      <c r="E47" s="772"/>
      <c r="F47" s="772"/>
      <c r="G47" s="772"/>
      <c r="H47" s="772"/>
      <c r="I47" s="772"/>
      <c r="J47" s="772"/>
      <c r="K47" s="772"/>
      <c r="L47" s="772"/>
      <c r="M47" s="772"/>
      <c r="N47" s="772"/>
      <c r="O47" s="772"/>
      <c r="P47" s="772"/>
      <c r="Q47" s="772"/>
      <c r="R47" s="772"/>
    </row>
    <row r="48" spans="2:18" x14ac:dyDescent="0.2">
      <c r="B48" s="772"/>
      <c r="C48" s="772"/>
      <c r="D48" s="772"/>
      <c r="E48" s="772"/>
      <c r="F48" s="772"/>
      <c r="G48" s="772"/>
      <c r="H48" s="772"/>
      <c r="I48" s="772"/>
      <c r="J48" s="772"/>
      <c r="K48" s="772"/>
      <c r="L48" s="772"/>
      <c r="M48" s="772"/>
      <c r="N48" s="772"/>
      <c r="O48" s="772"/>
      <c r="P48" s="772"/>
      <c r="Q48" s="772"/>
      <c r="R48" s="772"/>
    </row>
    <row r="49" spans="2:18" x14ac:dyDescent="0.2">
      <c r="B49" s="772"/>
      <c r="C49" s="772"/>
      <c r="D49" s="772"/>
      <c r="E49" s="772"/>
      <c r="F49" s="772"/>
      <c r="G49" s="772"/>
      <c r="H49" s="772"/>
      <c r="I49" s="772"/>
      <c r="J49" s="772"/>
      <c r="K49" s="772"/>
      <c r="L49" s="772"/>
      <c r="M49" s="772"/>
      <c r="N49" s="772"/>
      <c r="O49" s="772"/>
      <c r="P49" s="772"/>
      <c r="Q49" s="772"/>
      <c r="R49" s="772"/>
    </row>
    <row r="50" spans="2:18" x14ac:dyDescent="0.2">
      <c r="B50" s="772"/>
      <c r="C50" s="772"/>
      <c r="D50" s="772"/>
      <c r="E50" s="772"/>
      <c r="F50" s="772"/>
      <c r="G50" s="772"/>
      <c r="H50" s="772"/>
      <c r="I50" s="772"/>
      <c r="J50" s="772"/>
      <c r="K50" s="772"/>
      <c r="L50" s="772"/>
      <c r="M50" s="772"/>
      <c r="N50" s="772"/>
      <c r="O50" s="772"/>
      <c r="P50" s="772"/>
      <c r="Q50" s="772"/>
      <c r="R50" s="772"/>
    </row>
    <row r="51" spans="2:18" x14ac:dyDescent="0.2">
      <c r="B51" s="772"/>
      <c r="C51" s="772"/>
      <c r="D51" s="772"/>
      <c r="E51" s="772"/>
      <c r="F51" s="772"/>
      <c r="G51" s="772"/>
      <c r="H51" s="772"/>
      <c r="I51" s="772"/>
      <c r="J51" s="772"/>
      <c r="K51" s="772"/>
      <c r="L51" s="772"/>
      <c r="M51" s="772"/>
      <c r="N51" s="772"/>
      <c r="O51" s="772"/>
      <c r="P51" s="772"/>
      <c r="Q51" s="772"/>
      <c r="R51" s="772"/>
    </row>
    <row r="52" spans="2:18" x14ac:dyDescent="0.2">
      <c r="B52" s="772"/>
      <c r="C52" s="772"/>
      <c r="D52" s="772"/>
      <c r="E52" s="772"/>
      <c r="F52" s="772"/>
      <c r="G52" s="772"/>
      <c r="H52" s="772"/>
      <c r="I52" s="772"/>
      <c r="J52" s="772"/>
      <c r="K52" s="772"/>
      <c r="L52" s="772"/>
      <c r="M52" s="772"/>
      <c r="N52" s="772"/>
      <c r="O52" s="772"/>
      <c r="P52" s="772"/>
      <c r="Q52" s="772"/>
      <c r="R52" s="772"/>
    </row>
    <row r="53" spans="2:18" x14ac:dyDescent="0.2">
      <c r="B53" s="772"/>
      <c r="C53" s="772"/>
      <c r="D53" s="772"/>
      <c r="E53" s="772"/>
      <c r="F53" s="772"/>
      <c r="G53" s="772"/>
      <c r="H53" s="772"/>
      <c r="I53" s="772"/>
      <c r="J53" s="772"/>
      <c r="K53" s="772"/>
      <c r="L53" s="772"/>
      <c r="M53" s="772"/>
      <c r="N53" s="772"/>
      <c r="O53" s="772"/>
      <c r="P53" s="772"/>
      <c r="Q53" s="772"/>
      <c r="R53" s="772"/>
    </row>
    <row r="54" spans="2:18" x14ac:dyDescent="0.2">
      <c r="B54" s="772"/>
      <c r="C54" s="772"/>
      <c r="D54" s="772"/>
      <c r="E54" s="772"/>
      <c r="F54" s="772"/>
      <c r="G54" s="772"/>
      <c r="H54" s="772"/>
      <c r="I54" s="772"/>
      <c r="J54" s="772"/>
      <c r="K54" s="772"/>
      <c r="L54" s="772"/>
      <c r="M54" s="772"/>
      <c r="N54" s="772"/>
      <c r="O54" s="772"/>
      <c r="P54" s="772"/>
      <c r="Q54" s="772"/>
      <c r="R54" s="772"/>
    </row>
    <row r="55" spans="2:18" x14ac:dyDescent="0.2">
      <c r="B55" s="772"/>
      <c r="C55" s="772"/>
      <c r="D55" s="772"/>
      <c r="E55" s="772"/>
      <c r="F55" s="772"/>
      <c r="G55" s="772"/>
      <c r="H55" s="772"/>
      <c r="I55" s="772"/>
      <c r="J55" s="772"/>
      <c r="K55" s="772"/>
      <c r="L55" s="772"/>
      <c r="M55" s="772"/>
      <c r="N55" s="772"/>
      <c r="O55" s="772"/>
      <c r="P55" s="772"/>
      <c r="Q55" s="772"/>
      <c r="R55" s="772"/>
    </row>
    <row r="56" spans="2:18" x14ac:dyDescent="0.2">
      <c r="B56" s="772"/>
      <c r="C56" s="772"/>
      <c r="D56" s="772"/>
      <c r="E56" s="772"/>
      <c r="F56" s="772"/>
      <c r="G56" s="772"/>
      <c r="H56" s="772"/>
      <c r="I56" s="772"/>
      <c r="J56" s="772"/>
      <c r="K56" s="772"/>
      <c r="L56" s="772"/>
      <c r="M56" s="772"/>
      <c r="N56" s="772"/>
      <c r="O56" s="772"/>
      <c r="P56" s="772"/>
      <c r="Q56" s="772"/>
      <c r="R56" s="772"/>
    </row>
    <row r="57" spans="2:18" x14ac:dyDescent="0.2">
      <c r="B57" s="772"/>
      <c r="C57" s="772"/>
      <c r="D57" s="772"/>
      <c r="E57" s="772"/>
      <c r="F57" s="772"/>
      <c r="G57" s="772"/>
      <c r="H57" s="772"/>
      <c r="I57" s="772"/>
      <c r="J57" s="772"/>
      <c r="K57" s="772"/>
      <c r="L57" s="772"/>
      <c r="M57" s="772"/>
      <c r="N57" s="772"/>
      <c r="O57" s="772"/>
      <c r="P57" s="772"/>
      <c r="Q57" s="772"/>
      <c r="R57" s="772"/>
    </row>
    <row r="58" spans="2:18" x14ac:dyDescent="0.2">
      <c r="B58" s="772"/>
      <c r="C58" s="772"/>
      <c r="D58" s="772"/>
      <c r="E58" s="772"/>
      <c r="F58" s="772"/>
      <c r="G58" s="772"/>
      <c r="H58" s="772"/>
      <c r="I58" s="772"/>
      <c r="J58" s="772"/>
      <c r="K58" s="772"/>
      <c r="L58" s="772"/>
      <c r="M58" s="772"/>
      <c r="N58" s="772"/>
      <c r="O58" s="772"/>
      <c r="P58" s="772"/>
      <c r="Q58" s="772"/>
      <c r="R58" s="772"/>
    </row>
    <row r="59" spans="2:18" x14ac:dyDescent="0.2">
      <c r="B59" s="772"/>
      <c r="C59" s="772"/>
      <c r="D59" s="772"/>
      <c r="E59" s="772"/>
      <c r="F59" s="772"/>
      <c r="G59" s="772"/>
      <c r="H59" s="772"/>
      <c r="I59" s="772"/>
      <c r="J59" s="772"/>
      <c r="K59" s="772"/>
      <c r="L59" s="772"/>
      <c r="M59" s="772"/>
      <c r="N59" s="772"/>
      <c r="O59" s="772"/>
      <c r="P59" s="772"/>
      <c r="Q59" s="772"/>
      <c r="R59" s="772"/>
    </row>
    <row r="60" spans="2:18" x14ac:dyDescent="0.2">
      <c r="B60" s="772"/>
      <c r="C60" s="772"/>
      <c r="D60" s="772"/>
      <c r="E60" s="772"/>
      <c r="F60" s="772"/>
      <c r="G60" s="772"/>
      <c r="H60" s="772"/>
      <c r="I60" s="772"/>
      <c r="J60" s="772"/>
      <c r="K60" s="772"/>
      <c r="L60" s="772"/>
      <c r="M60" s="772"/>
      <c r="N60" s="772"/>
      <c r="O60" s="772"/>
      <c r="P60" s="772"/>
      <c r="Q60" s="772"/>
      <c r="R60" s="772"/>
    </row>
    <row r="61" spans="2:18" x14ac:dyDescent="0.2">
      <c r="B61" s="772"/>
      <c r="C61" s="772"/>
      <c r="D61" s="772"/>
      <c r="E61" s="772"/>
      <c r="F61" s="772"/>
      <c r="G61" s="772"/>
      <c r="H61" s="772"/>
      <c r="I61" s="772"/>
      <c r="J61" s="772"/>
      <c r="K61" s="772"/>
      <c r="L61" s="772"/>
      <c r="M61" s="772"/>
      <c r="N61" s="772"/>
      <c r="O61" s="772"/>
      <c r="P61" s="772"/>
      <c r="Q61" s="772"/>
      <c r="R61" s="772"/>
    </row>
    <row r="62" spans="2:18" x14ac:dyDescent="0.2">
      <c r="B62" s="772"/>
      <c r="C62" s="772"/>
      <c r="D62" s="772"/>
      <c r="E62" s="772"/>
      <c r="F62" s="772"/>
      <c r="G62" s="772"/>
      <c r="H62" s="772"/>
      <c r="I62" s="772"/>
      <c r="J62" s="772"/>
      <c r="K62" s="772"/>
      <c r="L62" s="772"/>
      <c r="M62" s="772"/>
      <c r="N62" s="772"/>
      <c r="O62" s="772"/>
      <c r="P62" s="772"/>
      <c r="Q62" s="772"/>
      <c r="R62" s="772"/>
    </row>
    <row r="63" spans="2:18" x14ac:dyDescent="0.2">
      <c r="B63" s="772"/>
      <c r="C63" s="772"/>
      <c r="D63" s="772"/>
      <c r="E63" s="772"/>
      <c r="F63" s="772"/>
      <c r="G63" s="772"/>
      <c r="H63" s="772"/>
      <c r="I63" s="772"/>
      <c r="J63" s="772"/>
      <c r="K63" s="772"/>
      <c r="L63" s="772"/>
      <c r="M63" s="772"/>
      <c r="N63" s="772"/>
      <c r="O63" s="772"/>
      <c r="P63" s="772"/>
      <c r="Q63" s="772"/>
      <c r="R63" s="772"/>
    </row>
    <row r="64" spans="2:18" x14ac:dyDescent="0.2">
      <c r="B64" s="772"/>
      <c r="C64" s="772"/>
      <c r="D64" s="772"/>
      <c r="E64" s="772"/>
      <c r="F64" s="772"/>
      <c r="G64" s="772"/>
      <c r="H64" s="772"/>
      <c r="I64" s="772"/>
      <c r="J64" s="772"/>
      <c r="K64" s="772"/>
      <c r="L64" s="772"/>
      <c r="M64" s="772"/>
      <c r="N64" s="772"/>
      <c r="O64" s="772"/>
      <c r="P64" s="772"/>
      <c r="Q64" s="772"/>
      <c r="R64" s="772"/>
    </row>
    <row r="65" spans="2:18" x14ac:dyDescent="0.2">
      <c r="B65" s="772"/>
      <c r="C65" s="772"/>
      <c r="D65" s="772"/>
      <c r="E65" s="772"/>
      <c r="F65" s="772"/>
      <c r="G65" s="772"/>
      <c r="H65" s="772"/>
      <c r="I65" s="772"/>
      <c r="J65" s="772"/>
      <c r="K65" s="772"/>
      <c r="L65" s="772"/>
      <c r="M65" s="772"/>
      <c r="N65" s="772"/>
      <c r="O65" s="772"/>
      <c r="P65" s="772"/>
      <c r="Q65" s="772"/>
      <c r="R65" s="772"/>
    </row>
    <row r="66" spans="2:18" x14ac:dyDescent="0.2">
      <c r="B66" s="772"/>
      <c r="C66" s="772"/>
      <c r="D66" s="772"/>
      <c r="E66" s="772"/>
      <c r="F66" s="772"/>
      <c r="G66" s="772"/>
      <c r="H66" s="772"/>
      <c r="I66" s="772"/>
      <c r="J66" s="772"/>
      <c r="K66" s="772"/>
      <c r="L66" s="772"/>
      <c r="M66" s="772"/>
      <c r="N66" s="772"/>
      <c r="O66" s="772"/>
      <c r="P66" s="772"/>
      <c r="Q66" s="772"/>
      <c r="R66" s="772"/>
    </row>
    <row r="67" spans="2:18" x14ac:dyDescent="0.2">
      <c r="B67" s="772"/>
      <c r="C67" s="772"/>
      <c r="D67" s="772"/>
      <c r="E67" s="772"/>
      <c r="F67" s="772"/>
      <c r="G67" s="772"/>
      <c r="H67" s="772"/>
      <c r="I67" s="772"/>
      <c r="J67" s="772"/>
      <c r="K67" s="772"/>
      <c r="L67" s="772"/>
      <c r="M67" s="772"/>
      <c r="N67" s="772"/>
      <c r="O67" s="772"/>
      <c r="P67" s="772"/>
      <c r="Q67" s="772"/>
      <c r="R67" s="772"/>
    </row>
    <row r="68" spans="2:18" x14ac:dyDescent="0.2">
      <c r="B68" s="772"/>
      <c r="C68" s="772"/>
      <c r="D68" s="772"/>
      <c r="E68" s="772"/>
      <c r="F68" s="772"/>
      <c r="G68" s="772"/>
      <c r="H68" s="772"/>
      <c r="I68" s="772"/>
      <c r="J68" s="772"/>
      <c r="K68" s="772"/>
      <c r="L68" s="772"/>
      <c r="M68" s="772"/>
      <c r="N68" s="772"/>
      <c r="O68" s="772"/>
      <c r="P68" s="772"/>
      <c r="Q68" s="772"/>
      <c r="R68" s="772"/>
    </row>
    <row r="69" spans="2:18" x14ac:dyDescent="0.2">
      <c r="B69" s="772"/>
      <c r="C69" s="772"/>
      <c r="D69" s="772"/>
      <c r="E69" s="772"/>
      <c r="F69" s="772"/>
      <c r="G69" s="772"/>
      <c r="H69" s="772"/>
      <c r="I69" s="772"/>
      <c r="J69" s="772"/>
      <c r="K69" s="772"/>
      <c r="L69" s="772"/>
      <c r="M69" s="772"/>
      <c r="N69" s="772"/>
      <c r="O69" s="772"/>
      <c r="P69" s="772"/>
      <c r="Q69" s="772"/>
      <c r="R69" s="772"/>
    </row>
    <row r="70" spans="2:18" x14ac:dyDescent="0.2">
      <c r="B70" s="772"/>
      <c r="C70" s="772"/>
      <c r="D70" s="772"/>
      <c r="E70" s="772"/>
      <c r="F70" s="772"/>
      <c r="G70" s="772"/>
      <c r="H70" s="772"/>
      <c r="I70" s="772"/>
      <c r="J70" s="772"/>
      <c r="K70" s="772"/>
      <c r="L70" s="772"/>
      <c r="M70" s="772"/>
      <c r="N70" s="772"/>
      <c r="O70" s="772"/>
      <c r="P70" s="772"/>
      <c r="Q70" s="772"/>
      <c r="R70" s="772"/>
    </row>
    <row r="71" spans="2:18" x14ac:dyDescent="0.2">
      <c r="B71" s="772"/>
      <c r="C71" s="772"/>
      <c r="D71" s="772"/>
      <c r="E71" s="772"/>
      <c r="F71" s="772"/>
      <c r="G71" s="772"/>
      <c r="H71" s="772"/>
      <c r="I71" s="772"/>
      <c r="J71" s="772"/>
      <c r="K71" s="772"/>
      <c r="L71" s="772"/>
      <c r="M71" s="772"/>
      <c r="N71" s="772"/>
      <c r="O71" s="772"/>
      <c r="P71" s="772"/>
      <c r="Q71" s="772"/>
      <c r="R71" s="772"/>
    </row>
    <row r="72" spans="2:18" x14ac:dyDescent="0.2">
      <c r="B72" s="772"/>
      <c r="C72" s="772"/>
      <c r="D72" s="772"/>
      <c r="E72" s="772"/>
      <c r="F72" s="772"/>
      <c r="G72" s="772"/>
      <c r="H72" s="772"/>
      <c r="I72" s="772"/>
      <c r="J72" s="772"/>
      <c r="K72" s="772"/>
      <c r="L72" s="772"/>
      <c r="M72" s="772"/>
      <c r="N72" s="772"/>
      <c r="O72" s="772"/>
      <c r="P72" s="772"/>
      <c r="Q72" s="772"/>
      <c r="R72" s="772"/>
    </row>
    <row r="73" spans="2:18" x14ac:dyDescent="0.2">
      <c r="B73" s="772"/>
      <c r="C73" s="772"/>
      <c r="D73" s="772"/>
      <c r="E73" s="772"/>
      <c r="F73" s="772"/>
      <c r="G73" s="772"/>
      <c r="H73" s="772"/>
      <c r="I73" s="772"/>
      <c r="J73" s="772"/>
      <c r="K73" s="772"/>
      <c r="L73" s="772"/>
      <c r="M73" s="772"/>
      <c r="N73" s="772"/>
      <c r="O73" s="772"/>
      <c r="P73" s="772"/>
      <c r="Q73" s="772"/>
      <c r="R73" s="772"/>
    </row>
    <row r="74" spans="2:18" x14ac:dyDescent="0.2">
      <c r="B74" s="772"/>
      <c r="C74" s="772"/>
      <c r="D74" s="772"/>
      <c r="E74" s="772"/>
      <c r="F74" s="772"/>
      <c r="G74" s="772"/>
      <c r="H74" s="772"/>
      <c r="I74" s="772"/>
      <c r="J74" s="772"/>
      <c r="K74" s="772"/>
      <c r="L74" s="772"/>
      <c r="M74" s="772"/>
      <c r="N74" s="772"/>
      <c r="O74" s="772"/>
      <c r="P74" s="772"/>
      <c r="Q74" s="772"/>
      <c r="R74" s="772"/>
    </row>
    <row r="75" spans="2:18" x14ac:dyDescent="0.2">
      <c r="B75" s="772"/>
      <c r="C75" s="772"/>
      <c r="D75" s="772"/>
      <c r="E75" s="772"/>
      <c r="F75" s="772"/>
      <c r="G75" s="772"/>
      <c r="H75" s="772"/>
      <c r="I75" s="772"/>
      <c r="J75" s="772"/>
      <c r="K75" s="772"/>
      <c r="L75" s="772"/>
      <c r="M75" s="772"/>
      <c r="N75" s="772"/>
      <c r="O75" s="772"/>
      <c r="P75" s="772"/>
      <c r="Q75" s="772"/>
      <c r="R75" s="772"/>
    </row>
    <row r="76" spans="2:18" x14ac:dyDescent="0.2">
      <c r="B76" s="772"/>
      <c r="C76" s="772"/>
      <c r="D76" s="772"/>
      <c r="E76" s="772"/>
      <c r="F76" s="772"/>
      <c r="G76" s="772"/>
      <c r="H76" s="772"/>
      <c r="I76" s="772"/>
      <c r="J76" s="772"/>
      <c r="K76" s="772"/>
      <c r="L76" s="772"/>
      <c r="M76" s="772"/>
      <c r="N76" s="772"/>
      <c r="O76" s="772"/>
      <c r="P76" s="772"/>
      <c r="Q76" s="772"/>
      <c r="R76" s="772"/>
    </row>
    <row r="77" spans="2:18" x14ac:dyDescent="0.2">
      <c r="B77" s="772"/>
      <c r="C77" s="772"/>
      <c r="D77" s="772"/>
      <c r="E77" s="772"/>
      <c r="F77" s="772"/>
      <c r="G77" s="772"/>
      <c r="H77" s="772"/>
      <c r="I77" s="772"/>
      <c r="J77" s="772"/>
      <c r="K77" s="772"/>
      <c r="L77" s="772"/>
      <c r="M77" s="772"/>
      <c r="N77" s="772"/>
      <c r="O77" s="772"/>
      <c r="P77" s="772"/>
      <c r="Q77" s="772"/>
      <c r="R77" s="772"/>
    </row>
    <row r="78" spans="2:18" x14ac:dyDescent="0.2">
      <c r="B78" s="772"/>
      <c r="C78" s="772"/>
      <c r="D78" s="772"/>
      <c r="E78" s="772"/>
      <c r="F78" s="772"/>
      <c r="G78" s="772"/>
      <c r="H78" s="772"/>
      <c r="I78" s="772"/>
      <c r="J78" s="772"/>
      <c r="K78" s="772"/>
      <c r="L78" s="772"/>
      <c r="M78" s="772"/>
      <c r="N78" s="772"/>
      <c r="O78" s="772"/>
      <c r="P78" s="772"/>
      <c r="Q78" s="772"/>
      <c r="R78" s="772"/>
    </row>
    <row r="79" spans="2:18" x14ac:dyDescent="0.2">
      <c r="B79" s="772"/>
      <c r="C79" s="772"/>
      <c r="D79" s="772"/>
      <c r="E79" s="772"/>
      <c r="F79" s="772"/>
      <c r="G79" s="772"/>
      <c r="H79" s="772"/>
      <c r="I79" s="772"/>
      <c r="J79" s="772"/>
      <c r="K79" s="772"/>
      <c r="L79" s="772"/>
      <c r="M79" s="772"/>
      <c r="N79" s="772"/>
      <c r="O79" s="772"/>
      <c r="P79" s="772"/>
      <c r="Q79" s="772"/>
      <c r="R79" s="772"/>
    </row>
    <row r="80" spans="2:18" x14ac:dyDescent="0.2">
      <c r="B80" s="772"/>
      <c r="C80" s="772"/>
      <c r="D80" s="772"/>
      <c r="E80" s="772"/>
      <c r="F80" s="772"/>
      <c r="G80" s="772"/>
      <c r="H80" s="772"/>
      <c r="I80" s="772"/>
      <c r="J80" s="772"/>
      <c r="K80" s="772"/>
      <c r="L80" s="772"/>
      <c r="M80" s="772"/>
      <c r="N80" s="772"/>
      <c r="O80" s="772"/>
      <c r="P80" s="772"/>
      <c r="Q80" s="772"/>
      <c r="R80" s="772"/>
    </row>
    <row r="81" spans="2:18" x14ac:dyDescent="0.2">
      <c r="B81" s="772"/>
      <c r="C81" s="772"/>
      <c r="D81" s="772"/>
      <c r="E81" s="772"/>
      <c r="F81" s="772"/>
      <c r="G81" s="772"/>
      <c r="H81" s="772"/>
      <c r="I81" s="772"/>
      <c r="J81" s="772"/>
      <c r="K81" s="772"/>
      <c r="L81" s="772"/>
      <c r="M81" s="772"/>
      <c r="N81" s="772"/>
      <c r="O81" s="772"/>
      <c r="P81" s="772"/>
      <c r="Q81" s="772"/>
      <c r="R81" s="772"/>
    </row>
    <row r="82" spans="2:18" x14ac:dyDescent="0.2">
      <c r="B82" s="772"/>
      <c r="C82" s="772"/>
      <c r="D82" s="772"/>
      <c r="E82" s="772"/>
      <c r="F82" s="772"/>
      <c r="G82" s="772"/>
      <c r="H82" s="772"/>
      <c r="I82" s="772"/>
      <c r="J82" s="772"/>
      <c r="K82" s="772"/>
      <c r="L82" s="772"/>
      <c r="M82" s="772"/>
      <c r="N82" s="772"/>
      <c r="O82" s="772"/>
      <c r="P82" s="772"/>
      <c r="Q82" s="772"/>
      <c r="R82" s="772"/>
    </row>
    <row r="83" spans="2:18" x14ac:dyDescent="0.2">
      <c r="B83" s="772"/>
      <c r="C83" s="772"/>
      <c r="D83" s="772"/>
      <c r="E83" s="772"/>
      <c r="F83" s="772"/>
      <c r="G83" s="772"/>
      <c r="H83" s="772"/>
      <c r="I83" s="772"/>
      <c r="J83" s="772"/>
      <c r="K83" s="772"/>
      <c r="L83" s="772"/>
      <c r="M83" s="772"/>
      <c r="N83" s="772"/>
      <c r="O83" s="772"/>
      <c r="P83" s="772"/>
      <c r="Q83" s="772"/>
      <c r="R83" s="772"/>
    </row>
    <row r="84" spans="2:18" x14ac:dyDescent="0.2">
      <c r="B84" s="772"/>
      <c r="C84" s="772"/>
      <c r="D84" s="772"/>
      <c r="E84" s="772"/>
      <c r="F84" s="772"/>
      <c r="G84" s="772"/>
      <c r="H84" s="772"/>
      <c r="I84" s="772"/>
      <c r="J84" s="772"/>
      <c r="K84" s="772"/>
      <c r="L84" s="772"/>
      <c r="M84" s="772"/>
      <c r="N84" s="772"/>
      <c r="O84" s="772"/>
      <c r="P84" s="772"/>
      <c r="Q84" s="772"/>
      <c r="R84" s="772"/>
    </row>
    <row r="85" spans="2:18" x14ac:dyDescent="0.2">
      <c r="B85" s="772"/>
      <c r="C85" s="772"/>
      <c r="D85" s="772"/>
      <c r="E85" s="772"/>
      <c r="F85" s="772"/>
      <c r="G85" s="772"/>
      <c r="H85" s="772"/>
      <c r="I85" s="772"/>
      <c r="J85" s="772"/>
      <c r="K85" s="772"/>
      <c r="L85" s="772"/>
      <c r="M85" s="772"/>
      <c r="N85" s="772"/>
      <c r="O85" s="772"/>
      <c r="P85" s="772"/>
      <c r="Q85" s="772"/>
      <c r="R85" s="772"/>
    </row>
    <row r="86" spans="2:18" x14ac:dyDescent="0.2">
      <c r="B86" s="772"/>
      <c r="C86" s="772"/>
      <c r="D86" s="772"/>
      <c r="E86" s="772"/>
      <c r="F86" s="772"/>
      <c r="G86" s="772"/>
      <c r="H86" s="772"/>
      <c r="I86" s="772"/>
      <c r="J86" s="772"/>
      <c r="K86" s="772"/>
      <c r="L86" s="772"/>
      <c r="M86" s="772"/>
      <c r="N86" s="772"/>
      <c r="O86" s="772"/>
      <c r="P86" s="772"/>
      <c r="Q86" s="772"/>
      <c r="R86" s="772"/>
    </row>
    <row r="87" spans="2:18" x14ac:dyDescent="0.2">
      <c r="B87" s="772"/>
      <c r="C87" s="772"/>
      <c r="D87" s="772"/>
      <c r="E87" s="772"/>
      <c r="F87" s="772"/>
      <c r="G87" s="772"/>
      <c r="H87" s="772"/>
      <c r="I87" s="772"/>
      <c r="J87" s="772"/>
      <c r="K87" s="772"/>
      <c r="L87" s="772"/>
      <c r="M87" s="772"/>
      <c r="N87" s="772"/>
      <c r="O87" s="772"/>
      <c r="P87" s="772"/>
      <c r="Q87" s="772"/>
      <c r="R87" s="772"/>
    </row>
    <row r="88" spans="2:18" x14ac:dyDescent="0.2">
      <c r="B88" s="772"/>
      <c r="C88" s="772"/>
      <c r="D88" s="772"/>
      <c r="E88" s="772"/>
      <c r="F88" s="772"/>
      <c r="G88" s="772"/>
      <c r="H88" s="772"/>
      <c r="I88" s="772"/>
      <c r="J88" s="772"/>
      <c r="K88" s="772"/>
      <c r="L88" s="772"/>
      <c r="M88" s="772"/>
      <c r="N88" s="772"/>
      <c r="O88" s="772"/>
      <c r="P88" s="772"/>
      <c r="Q88" s="772"/>
      <c r="R88" s="772"/>
    </row>
    <row r="89" spans="2:18" x14ac:dyDescent="0.2">
      <c r="B89" s="772"/>
      <c r="C89" s="772"/>
      <c r="D89" s="772"/>
      <c r="E89" s="772"/>
      <c r="F89" s="772"/>
      <c r="G89" s="772"/>
      <c r="H89" s="772"/>
      <c r="I89" s="772"/>
      <c r="J89" s="772"/>
      <c r="K89" s="772"/>
      <c r="L89" s="772"/>
      <c r="M89" s="772"/>
      <c r="N89" s="772"/>
      <c r="O89" s="772"/>
      <c r="P89" s="772"/>
      <c r="Q89" s="772"/>
      <c r="R89" s="772"/>
    </row>
    <row r="90" spans="2:18" x14ac:dyDescent="0.2">
      <c r="B90" s="772"/>
      <c r="C90" s="772"/>
      <c r="D90" s="772"/>
      <c r="E90" s="772"/>
      <c r="F90" s="772"/>
      <c r="G90" s="772"/>
      <c r="H90" s="772"/>
      <c r="I90" s="772"/>
      <c r="J90" s="772"/>
      <c r="K90" s="772"/>
      <c r="L90" s="772"/>
      <c r="M90" s="772"/>
      <c r="N90" s="772"/>
      <c r="O90" s="772"/>
      <c r="P90" s="772"/>
      <c r="Q90" s="772"/>
      <c r="R90" s="772"/>
    </row>
    <row r="91" spans="2:18" x14ac:dyDescent="0.2">
      <c r="B91" s="772"/>
      <c r="C91" s="772"/>
      <c r="D91" s="772"/>
      <c r="E91" s="772"/>
      <c r="F91" s="772"/>
      <c r="G91" s="772"/>
      <c r="H91" s="772"/>
      <c r="I91" s="772"/>
      <c r="J91" s="772"/>
      <c r="K91" s="772"/>
      <c r="L91" s="772"/>
      <c r="M91" s="772"/>
      <c r="N91" s="772"/>
      <c r="O91" s="772"/>
      <c r="P91" s="772"/>
      <c r="Q91" s="772"/>
      <c r="R91" s="772"/>
    </row>
    <row r="92" spans="2:18" x14ac:dyDescent="0.2">
      <c r="B92" s="772"/>
      <c r="C92" s="772"/>
      <c r="D92" s="772"/>
      <c r="E92" s="772"/>
      <c r="F92" s="772"/>
      <c r="G92" s="772"/>
      <c r="H92" s="772"/>
      <c r="I92" s="772"/>
      <c r="J92" s="772"/>
      <c r="K92" s="772"/>
      <c r="L92" s="772"/>
      <c r="M92" s="772"/>
      <c r="N92" s="772"/>
      <c r="O92" s="772"/>
      <c r="P92" s="772"/>
      <c r="Q92" s="772"/>
      <c r="R92" s="772"/>
    </row>
    <row r="93" spans="2:18" x14ac:dyDescent="0.2">
      <c r="B93" s="772"/>
      <c r="C93" s="772"/>
      <c r="D93" s="772"/>
      <c r="E93" s="772"/>
      <c r="F93" s="772"/>
      <c r="G93" s="772"/>
      <c r="H93" s="772"/>
      <c r="I93" s="772"/>
      <c r="J93" s="772"/>
      <c r="K93" s="772"/>
      <c r="L93" s="772"/>
      <c r="M93" s="772"/>
      <c r="N93" s="772"/>
      <c r="O93" s="772"/>
      <c r="P93" s="772"/>
      <c r="Q93" s="772"/>
      <c r="R93" s="772"/>
    </row>
    <row r="94" spans="2:18" x14ac:dyDescent="0.2">
      <c r="B94" s="772"/>
      <c r="C94" s="772"/>
      <c r="D94" s="772"/>
      <c r="E94" s="772"/>
      <c r="F94" s="772"/>
      <c r="G94" s="772"/>
      <c r="H94" s="772"/>
      <c r="I94" s="772"/>
      <c r="J94" s="772"/>
      <c r="K94" s="772"/>
      <c r="L94" s="772"/>
      <c r="M94" s="772"/>
      <c r="N94" s="772"/>
      <c r="O94" s="772"/>
      <c r="P94" s="772"/>
      <c r="Q94" s="772"/>
      <c r="R94" s="772"/>
    </row>
    <row r="95" spans="2:18" x14ac:dyDescent="0.2">
      <c r="B95" s="772"/>
      <c r="C95" s="772"/>
      <c r="D95" s="772"/>
      <c r="E95" s="772"/>
      <c r="F95" s="772"/>
      <c r="G95" s="772"/>
      <c r="H95" s="772"/>
      <c r="I95" s="772"/>
      <c r="J95" s="772"/>
      <c r="K95" s="772"/>
      <c r="L95" s="772"/>
      <c r="M95" s="772"/>
      <c r="N95" s="772"/>
      <c r="O95" s="772"/>
      <c r="P95" s="772"/>
      <c r="Q95" s="772"/>
      <c r="R95" s="772"/>
    </row>
    <row r="96" spans="2:18" x14ac:dyDescent="0.2">
      <c r="B96" s="772"/>
      <c r="C96" s="772"/>
      <c r="D96" s="772"/>
      <c r="E96" s="772"/>
      <c r="F96" s="772"/>
      <c r="G96" s="772"/>
      <c r="H96" s="772"/>
      <c r="I96" s="772"/>
      <c r="J96" s="772"/>
      <c r="K96" s="772"/>
      <c r="L96" s="772"/>
      <c r="M96" s="772"/>
      <c r="N96" s="772"/>
      <c r="O96" s="772"/>
      <c r="P96" s="772"/>
      <c r="Q96" s="772"/>
      <c r="R96" s="772"/>
    </row>
    <row r="97" spans="2:18" x14ac:dyDescent="0.2">
      <c r="B97" s="772"/>
      <c r="C97" s="772"/>
      <c r="D97" s="772"/>
      <c r="E97" s="772"/>
      <c r="F97" s="772"/>
      <c r="G97" s="772"/>
      <c r="H97" s="772"/>
      <c r="I97" s="772"/>
      <c r="J97" s="772"/>
      <c r="K97" s="772"/>
      <c r="L97" s="772"/>
      <c r="M97" s="772"/>
      <c r="N97" s="772"/>
      <c r="O97" s="772"/>
      <c r="P97" s="772"/>
      <c r="Q97" s="772"/>
      <c r="R97" s="772"/>
    </row>
    <row r="98" spans="2:18" x14ac:dyDescent="0.2">
      <c r="B98" s="772"/>
      <c r="C98" s="772"/>
      <c r="D98" s="772"/>
      <c r="E98" s="772"/>
      <c r="F98" s="772"/>
      <c r="G98" s="772"/>
      <c r="H98" s="772"/>
      <c r="I98" s="772"/>
      <c r="J98" s="772"/>
      <c r="K98" s="772"/>
      <c r="L98" s="772"/>
      <c r="M98" s="772"/>
      <c r="N98" s="772"/>
      <c r="O98" s="772"/>
      <c r="P98" s="772"/>
      <c r="Q98" s="772"/>
      <c r="R98" s="772"/>
    </row>
    <row r="99" spans="2:18" x14ac:dyDescent="0.2">
      <c r="B99" s="772"/>
      <c r="C99" s="772"/>
      <c r="D99" s="772"/>
      <c r="E99" s="772"/>
      <c r="F99" s="772"/>
      <c r="G99" s="772"/>
      <c r="H99" s="772"/>
      <c r="I99" s="772"/>
      <c r="J99" s="772"/>
      <c r="K99" s="772"/>
      <c r="L99" s="772"/>
      <c r="M99" s="772"/>
      <c r="N99" s="772"/>
      <c r="O99" s="772"/>
      <c r="P99" s="772"/>
      <c r="Q99" s="772"/>
      <c r="R99" s="772"/>
    </row>
    <row r="100" spans="2:18" x14ac:dyDescent="0.2">
      <c r="B100" s="772"/>
      <c r="C100" s="772"/>
      <c r="D100" s="772"/>
      <c r="E100" s="772"/>
      <c r="F100" s="772"/>
      <c r="G100" s="772"/>
      <c r="H100" s="772"/>
      <c r="I100" s="772"/>
      <c r="J100" s="772"/>
      <c r="K100" s="772"/>
      <c r="L100" s="772"/>
      <c r="M100" s="772"/>
      <c r="N100" s="772"/>
      <c r="O100" s="772"/>
      <c r="P100" s="772"/>
      <c r="Q100" s="772"/>
      <c r="R100" s="772"/>
    </row>
    <row r="101" spans="2:18" x14ac:dyDescent="0.2">
      <c r="B101" s="772"/>
      <c r="C101" s="772"/>
      <c r="D101" s="772"/>
      <c r="E101" s="772"/>
      <c r="F101" s="772"/>
      <c r="G101" s="772"/>
      <c r="H101" s="772"/>
      <c r="I101" s="772"/>
      <c r="J101" s="772"/>
      <c r="K101" s="772"/>
      <c r="L101" s="772"/>
      <c r="M101" s="772"/>
      <c r="N101" s="772"/>
      <c r="O101" s="772"/>
      <c r="P101" s="772"/>
      <c r="Q101" s="772"/>
      <c r="R101" s="772"/>
    </row>
    <row r="102" spans="2:18" x14ac:dyDescent="0.2">
      <c r="B102" s="772"/>
      <c r="C102" s="772"/>
      <c r="D102" s="772"/>
      <c r="E102" s="772"/>
      <c r="F102" s="772"/>
      <c r="G102" s="772"/>
      <c r="H102" s="772"/>
      <c r="I102" s="772"/>
      <c r="J102" s="772"/>
      <c r="K102" s="772"/>
      <c r="L102" s="772"/>
      <c r="M102" s="772"/>
      <c r="N102" s="772"/>
      <c r="O102" s="772"/>
      <c r="P102" s="772"/>
      <c r="Q102" s="772"/>
      <c r="R102" s="772"/>
    </row>
    <row r="103" spans="2:18" x14ac:dyDescent="0.2">
      <c r="B103" s="772"/>
      <c r="C103" s="772"/>
      <c r="D103" s="772"/>
      <c r="E103" s="772"/>
      <c r="F103" s="772"/>
      <c r="G103" s="772"/>
      <c r="H103" s="772"/>
      <c r="I103" s="772"/>
      <c r="J103" s="772"/>
      <c r="K103" s="772"/>
      <c r="L103" s="772"/>
      <c r="M103" s="772"/>
      <c r="N103" s="772"/>
      <c r="O103" s="772"/>
      <c r="P103" s="772"/>
      <c r="Q103" s="772"/>
      <c r="R103" s="772"/>
    </row>
    <row r="104" spans="2:18" x14ac:dyDescent="0.2">
      <c r="B104" s="772"/>
      <c r="C104" s="772"/>
      <c r="D104" s="772"/>
      <c r="E104" s="772"/>
      <c r="F104" s="772"/>
      <c r="G104" s="772"/>
      <c r="H104" s="772"/>
      <c r="I104" s="772"/>
      <c r="J104" s="772"/>
      <c r="K104" s="772"/>
      <c r="L104" s="772"/>
      <c r="M104" s="772"/>
      <c r="N104" s="772"/>
      <c r="O104" s="772"/>
      <c r="P104" s="772"/>
      <c r="Q104" s="772"/>
      <c r="R104" s="772"/>
    </row>
    <row r="105" spans="2:18" x14ac:dyDescent="0.2">
      <c r="B105" s="772"/>
      <c r="C105" s="772"/>
      <c r="D105" s="772"/>
      <c r="E105" s="772"/>
      <c r="F105" s="772"/>
      <c r="G105" s="772"/>
      <c r="H105" s="772"/>
      <c r="I105" s="772"/>
      <c r="J105" s="772"/>
      <c r="K105" s="772"/>
      <c r="L105" s="772"/>
      <c r="M105" s="772"/>
      <c r="N105" s="772"/>
      <c r="O105" s="772"/>
      <c r="P105" s="772"/>
      <c r="Q105" s="772"/>
      <c r="R105" s="772"/>
    </row>
    <row r="106" spans="2:18" x14ac:dyDescent="0.2">
      <c r="B106" s="772"/>
      <c r="C106" s="772"/>
      <c r="D106" s="772"/>
      <c r="E106" s="772"/>
      <c r="F106" s="772"/>
      <c r="G106" s="772"/>
      <c r="H106" s="772"/>
      <c r="I106" s="772"/>
      <c r="J106" s="772"/>
      <c r="K106" s="772"/>
      <c r="L106" s="772"/>
      <c r="M106" s="772"/>
      <c r="N106" s="772"/>
      <c r="O106" s="772"/>
      <c r="P106" s="772"/>
      <c r="Q106" s="772"/>
      <c r="R106" s="772"/>
    </row>
    <row r="107" spans="2:18" x14ac:dyDescent="0.2">
      <c r="B107" s="772"/>
      <c r="C107" s="772"/>
      <c r="D107" s="772"/>
      <c r="E107" s="772"/>
      <c r="F107" s="772"/>
      <c r="G107" s="772"/>
      <c r="H107" s="772"/>
      <c r="I107" s="772"/>
      <c r="J107" s="772"/>
      <c r="K107" s="772"/>
      <c r="L107" s="772"/>
      <c r="M107" s="772"/>
      <c r="N107" s="772"/>
      <c r="O107" s="772"/>
      <c r="P107" s="772"/>
      <c r="Q107" s="772"/>
      <c r="R107" s="772"/>
    </row>
    <row r="108" spans="2:18" x14ac:dyDescent="0.2">
      <c r="B108" s="772"/>
      <c r="C108" s="772"/>
      <c r="D108" s="772"/>
      <c r="E108" s="772"/>
      <c r="F108" s="772"/>
      <c r="G108" s="772"/>
      <c r="H108" s="772"/>
      <c r="I108" s="772"/>
      <c r="J108" s="772"/>
      <c r="K108" s="772"/>
      <c r="L108" s="772"/>
      <c r="M108" s="772"/>
      <c r="N108" s="772"/>
      <c r="O108" s="772"/>
      <c r="P108" s="772"/>
      <c r="Q108" s="772"/>
      <c r="R108" s="772"/>
    </row>
    <row r="109" spans="2:18" x14ac:dyDescent="0.2">
      <c r="B109" s="772"/>
      <c r="C109" s="772"/>
      <c r="D109" s="772"/>
      <c r="E109" s="772"/>
      <c r="F109" s="772"/>
      <c r="G109" s="772"/>
      <c r="H109" s="772"/>
      <c r="I109" s="772"/>
      <c r="J109" s="772"/>
      <c r="K109" s="772"/>
      <c r="L109" s="772"/>
      <c r="M109" s="772"/>
      <c r="N109" s="772"/>
      <c r="O109" s="772"/>
      <c r="P109" s="772"/>
      <c r="Q109" s="772"/>
      <c r="R109" s="772"/>
    </row>
    <row r="110" spans="2:18" x14ac:dyDescent="0.2">
      <c r="B110" s="772"/>
      <c r="C110" s="772"/>
      <c r="D110" s="772"/>
      <c r="E110" s="772"/>
      <c r="F110" s="772"/>
      <c r="G110" s="772"/>
      <c r="H110" s="772"/>
      <c r="I110" s="772"/>
      <c r="J110" s="772"/>
      <c r="K110" s="772"/>
      <c r="L110" s="772"/>
      <c r="M110" s="772"/>
      <c r="N110" s="772"/>
      <c r="O110" s="772"/>
      <c r="P110" s="772"/>
      <c r="Q110" s="772"/>
      <c r="R110" s="772"/>
    </row>
    <row r="111" spans="2:18" x14ac:dyDescent="0.2">
      <c r="B111" s="772"/>
      <c r="C111" s="772"/>
      <c r="D111" s="772"/>
      <c r="E111" s="772"/>
      <c r="F111" s="772"/>
      <c r="G111" s="772"/>
      <c r="H111" s="772"/>
      <c r="I111" s="772"/>
      <c r="J111" s="772"/>
      <c r="K111" s="772"/>
      <c r="L111" s="772"/>
      <c r="M111" s="772"/>
      <c r="N111" s="772"/>
      <c r="O111" s="772"/>
      <c r="P111" s="772"/>
      <c r="Q111" s="772"/>
      <c r="R111" s="772"/>
    </row>
    <row r="112" spans="2:18" x14ac:dyDescent="0.2">
      <c r="B112" s="772"/>
      <c r="C112" s="772"/>
      <c r="D112" s="772"/>
      <c r="E112" s="772"/>
      <c r="F112" s="772"/>
      <c r="G112" s="772"/>
      <c r="H112" s="772"/>
      <c r="I112" s="772"/>
      <c r="J112" s="772"/>
      <c r="K112" s="772"/>
      <c r="L112" s="772"/>
      <c r="M112" s="772"/>
      <c r="N112" s="772"/>
      <c r="O112" s="772"/>
      <c r="P112" s="772"/>
      <c r="Q112" s="772"/>
      <c r="R112" s="772"/>
    </row>
    <row r="113" spans="2:18" x14ac:dyDescent="0.2">
      <c r="B113" s="772"/>
      <c r="C113" s="772"/>
      <c r="D113" s="772"/>
      <c r="E113" s="772"/>
      <c r="F113" s="772"/>
      <c r="G113" s="772"/>
      <c r="H113" s="772"/>
      <c r="I113" s="772"/>
      <c r="J113" s="772"/>
      <c r="K113" s="772"/>
      <c r="L113" s="772"/>
      <c r="M113" s="772"/>
      <c r="N113" s="772"/>
      <c r="O113" s="772"/>
      <c r="P113" s="772"/>
      <c r="Q113" s="772"/>
      <c r="R113" s="772"/>
    </row>
    <row r="114" spans="2:18" x14ac:dyDescent="0.2">
      <c r="B114" s="772"/>
      <c r="C114" s="772"/>
      <c r="D114" s="772"/>
      <c r="E114" s="772"/>
      <c r="F114" s="772"/>
      <c r="G114" s="772"/>
      <c r="H114" s="772"/>
      <c r="I114" s="772"/>
      <c r="J114" s="772"/>
      <c r="K114" s="772"/>
      <c r="L114" s="772"/>
      <c r="M114" s="772"/>
      <c r="N114" s="772"/>
      <c r="O114" s="772"/>
      <c r="P114" s="772"/>
      <c r="Q114" s="772"/>
      <c r="R114" s="772"/>
    </row>
    <row r="115" spans="2:18" x14ac:dyDescent="0.2">
      <c r="B115" s="772"/>
      <c r="C115" s="772"/>
      <c r="D115" s="772"/>
      <c r="E115" s="772"/>
      <c r="F115" s="772"/>
      <c r="G115" s="772"/>
      <c r="H115" s="772"/>
      <c r="I115" s="772"/>
      <c r="J115" s="772"/>
      <c r="K115" s="772"/>
      <c r="L115" s="772"/>
      <c r="M115" s="772"/>
      <c r="N115" s="772"/>
      <c r="O115" s="772"/>
      <c r="P115" s="772"/>
      <c r="Q115" s="772"/>
      <c r="R115" s="772"/>
    </row>
    <row r="116" spans="2:18" x14ac:dyDescent="0.2">
      <c r="B116" s="772"/>
      <c r="C116" s="772"/>
      <c r="D116" s="772"/>
      <c r="E116" s="772"/>
      <c r="F116" s="772"/>
      <c r="G116" s="772"/>
      <c r="H116" s="772"/>
      <c r="I116" s="772"/>
      <c r="J116" s="772"/>
      <c r="K116" s="772"/>
      <c r="L116" s="772"/>
      <c r="M116" s="772"/>
      <c r="N116" s="772"/>
      <c r="O116" s="772"/>
      <c r="P116" s="772"/>
      <c r="Q116" s="772"/>
      <c r="R116" s="772"/>
    </row>
    <row r="117" spans="2:18" x14ac:dyDescent="0.2">
      <c r="B117" s="772"/>
      <c r="C117" s="772"/>
      <c r="D117" s="772"/>
      <c r="E117" s="772"/>
      <c r="F117" s="772"/>
      <c r="G117" s="772"/>
      <c r="H117" s="772"/>
      <c r="I117" s="772"/>
      <c r="J117" s="772"/>
      <c r="K117" s="772"/>
      <c r="L117" s="772"/>
      <c r="M117" s="772"/>
      <c r="N117" s="772"/>
      <c r="O117" s="772"/>
      <c r="P117" s="772"/>
      <c r="Q117" s="772"/>
      <c r="R117" s="772"/>
    </row>
    <row r="118" spans="2:18" x14ac:dyDescent="0.2">
      <c r="B118" s="772"/>
      <c r="C118" s="772"/>
      <c r="D118" s="772"/>
      <c r="E118" s="772"/>
      <c r="F118" s="772"/>
      <c r="G118" s="772"/>
      <c r="H118" s="772"/>
      <c r="I118" s="772"/>
      <c r="J118" s="772"/>
      <c r="K118" s="772"/>
      <c r="L118" s="772"/>
      <c r="M118" s="772"/>
      <c r="N118" s="772"/>
      <c r="O118" s="772"/>
      <c r="P118" s="772"/>
      <c r="Q118" s="772"/>
      <c r="R118" s="772"/>
    </row>
  </sheetData>
  <mergeCells count="5">
    <mergeCell ref="G38:H38"/>
    <mergeCell ref="B5:G5"/>
    <mergeCell ref="E7:F7"/>
    <mergeCell ref="E9:F9"/>
    <mergeCell ref="E10:F10"/>
  </mergeCells>
  <phoneticPr fontId="0" type="noConversion"/>
  <conditionalFormatting sqref="G38:H38">
    <cfRule type="cellIs" dxfId="2" priority="1" stopIfTrue="1" operator="notEqual">
      <formula>0</formula>
    </cfRule>
  </conditionalFormatting>
  <pageMargins left="0.75" right="0.5" top="1" bottom="1" header="0.5" footer="0.5"/>
  <pageSetup scale="85"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705" r:id="rId4" name="Button 1">
              <controlPr defaultSize="0" print="0" autoFill="0" autoPict="0" macro="[0]!Go_To_Next_Sheet">
                <anchor moveWithCells="1" sizeWithCells="1">
                  <from>
                    <xdr:col>4</xdr:col>
                    <xdr:colOff>990600</xdr:colOff>
                    <xdr:row>0</xdr:row>
                    <xdr:rowOff>0</xdr:rowOff>
                  </from>
                  <to>
                    <xdr:col>5</xdr:col>
                    <xdr:colOff>57150</xdr:colOff>
                    <xdr:row>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6" r:id="rId5" name="Button 2">
              <controlPr defaultSize="0" print="0" autoFill="0" autoPict="0" macro="[0]!Go_To_Previous_Sheet">
                <anchor moveWithCells="1" sizeWithCells="1">
                  <from>
                    <xdr:col>4</xdr:col>
                    <xdr:colOff>1009650</xdr:colOff>
                    <xdr:row>0</xdr:row>
                    <xdr:rowOff>228600</xdr:rowOff>
                  </from>
                  <to>
                    <xdr:col>5</xdr:col>
                    <xdr:colOff>66675</xdr:colOff>
                    <xdr:row>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7" r:id="rId6" name="Button 3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1</xdr:col>
                    <xdr:colOff>38100</xdr:colOff>
                    <xdr:row>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8" r:id="rId7" name="Button 4">
              <controlPr defaultSize="0" print="0" autoFill="0" autoPict="0" macro="[0]!Print_Sheet6X">
                <anchor moveWithCells="1" sizeWithCells="1">
                  <from>
                    <xdr:col>0</xdr:col>
                    <xdr:colOff>0</xdr:colOff>
                    <xdr:row>0</xdr:row>
                    <xdr:rowOff>228600</xdr:rowOff>
                  </from>
                  <to>
                    <xdr:col>1</xdr:col>
                    <xdr:colOff>38100</xdr:colOff>
                    <xdr:row>1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R32"/>
  <sheetViews>
    <sheetView showGridLines="0" topLeftCell="A16" workbookViewId="0">
      <selection activeCell="F11" sqref="F11"/>
    </sheetView>
  </sheetViews>
  <sheetFormatPr defaultColWidth="9.42578125" defaultRowHeight="12.75" x14ac:dyDescent="0.2"/>
  <cols>
    <col min="1" max="1" width="8" style="1000" customWidth="1"/>
    <col min="2" max="2" width="33" style="1000" customWidth="1"/>
    <col min="3" max="5" width="16.85546875" style="1000" customWidth="1"/>
    <col min="6" max="16384" width="9.42578125" style="1000"/>
  </cols>
  <sheetData>
    <row r="1" spans="1:6" x14ac:dyDescent="0.2">
      <c r="A1" s="998"/>
      <c r="B1" s="998"/>
      <c r="C1" s="998"/>
      <c r="D1" s="998"/>
      <c r="E1" s="999" t="s">
        <v>1142</v>
      </c>
    </row>
    <row r="2" spans="1:6" x14ac:dyDescent="0.2">
      <c r="A2" s="309"/>
      <c r="B2" s="337"/>
      <c r="C2" s="337"/>
      <c r="D2" s="337"/>
      <c r="E2" s="337"/>
      <c r="F2" s="309"/>
    </row>
    <row r="3" spans="1:6" x14ac:dyDescent="0.2">
      <c r="A3" s="998"/>
      <c r="B3" s="998"/>
      <c r="C3" s="998"/>
      <c r="D3" s="998"/>
      <c r="E3" s="998"/>
    </row>
    <row r="4" spans="1:6" x14ac:dyDescent="0.2">
      <c r="A4" s="1360" t="str">
        <f>'6A'!D2</f>
        <v>2015 BUDGET STATEMENT CAMDEN COUNTY WELFARE AGENCY</v>
      </c>
      <c r="B4" s="1360"/>
      <c r="C4" s="1360"/>
      <c r="D4" s="1360"/>
      <c r="E4" s="1360"/>
    </row>
    <row r="5" spans="1:6" x14ac:dyDescent="0.2">
      <c r="A5" s="225"/>
      <c r="B5" s="225"/>
      <c r="C5" s="225"/>
      <c r="D5" s="225"/>
      <c r="E5" s="225"/>
    </row>
    <row r="6" spans="1:6" x14ac:dyDescent="0.2">
      <c r="A6" s="1429" t="s">
        <v>1143</v>
      </c>
      <c r="B6" s="1429"/>
      <c r="C6" s="1429"/>
      <c r="D6" s="1429"/>
      <c r="E6" s="1429"/>
    </row>
    <row r="7" spans="1:6" x14ac:dyDescent="0.2">
      <c r="A7" s="1360"/>
      <c r="B7" s="1360"/>
      <c r="C7" s="1360"/>
      <c r="D7" s="1360"/>
      <c r="E7" s="998"/>
    </row>
    <row r="8" spans="1:6" x14ac:dyDescent="0.2">
      <c r="A8" s="1001" t="s">
        <v>1076</v>
      </c>
      <c r="B8" s="998"/>
      <c r="C8" s="998"/>
      <c r="D8" s="998"/>
      <c r="E8" s="998"/>
    </row>
    <row r="9" spans="1:6" x14ac:dyDescent="0.2">
      <c r="A9" s="1001" t="s">
        <v>315</v>
      </c>
      <c r="B9" s="998"/>
      <c r="C9" s="998"/>
      <c r="D9" s="998"/>
      <c r="E9" s="998"/>
    </row>
    <row r="10" spans="1:6" x14ac:dyDescent="0.2">
      <c r="A10" s="1001" t="s">
        <v>316</v>
      </c>
      <c r="B10" s="998"/>
      <c r="C10" s="998"/>
      <c r="D10" s="998"/>
      <c r="E10" s="998"/>
    </row>
    <row r="11" spans="1:6" x14ac:dyDescent="0.2">
      <c r="A11" s="1001" t="s">
        <v>317</v>
      </c>
      <c r="B11" s="998"/>
      <c r="C11" s="998"/>
      <c r="D11" s="998"/>
      <c r="E11" s="998"/>
    </row>
    <row r="12" spans="1:6" x14ac:dyDescent="0.2">
      <c r="A12" s="1001" t="s">
        <v>318</v>
      </c>
      <c r="B12" s="998"/>
      <c r="C12" s="998"/>
      <c r="D12" s="998"/>
      <c r="E12" s="998"/>
    </row>
    <row r="13" spans="1:6" x14ac:dyDescent="0.2">
      <c r="A13" s="998"/>
      <c r="B13" s="998"/>
      <c r="C13" s="998"/>
      <c r="D13" s="1002">
        <v>2013</v>
      </c>
      <c r="E13" s="998"/>
    </row>
    <row r="14" spans="1:6" x14ac:dyDescent="0.2">
      <c r="A14" s="998"/>
      <c r="B14" s="998"/>
      <c r="C14" s="1002">
        <v>2013</v>
      </c>
      <c r="D14" s="1002" t="s">
        <v>649</v>
      </c>
      <c r="E14" s="1002">
        <v>2014</v>
      </c>
    </row>
    <row r="15" spans="1:6" x14ac:dyDescent="0.2">
      <c r="A15" s="998"/>
      <c r="B15" s="998"/>
      <c r="C15" s="1003" t="s">
        <v>651</v>
      </c>
      <c r="D15" s="1003" t="s">
        <v>652</v>
      </c>
      <c r="E15" s="1003" t="s">
        <v>453</v>
      </c>
    </row>
    <row r="16" spans="1:6" x14ac:dyDescent="0.2">
      <c r="A16" s="998"/>
      <c r="B16" s="998"/>
      <c r="C16" s="1001"/>
      <c r="D16" s="1001"/>
      <c r="E16" s="1001"/>
    </row>
    <row r="17" spans="1:18" ht="25.5" customHeight="1" x14ac:dyDescent="0.2">
      <c r="A17" s="1004">
        <v>64.099999999999994</v>
      </c>
      <c r="B17" s="1005" t="s">
        <v>1068</v>
      </c>
      <c r="C17" s="983">
        <f>EXPENSES!D32</f>
        <v>10000</v>
      </c>
      <c r="D17" s="983">
        <f>EXPENSES!F32</f>
        <v>4441.1000000000004</v>
      </c>
      <c r="E17" s="983">
        <f>EXPENSES!G32</f>
        <v>10000</v>
      </c>
      <c r="F17" s="1006"/>
      <c r="G17" s="1006"/>
      <c r="H17" s="1006"/>
      <c r="I17" s="1006"/>
      <c r="J17" s="1006"/>
      <c r="K17" s="1006"/>
      <c r="L17" s="1006"/>
      <c r="M17" s="1006"/>
      <c r="N17" s="1006"/>
      <c r="O17" s="1006"/>
      <c r="P17" s="1006"/>
      <c r="Q17" s="1006"/>
      <c r="R17" s="1006"/>
    </row>
    <row r="18" spans="1:18" ht="25.5" customHeight="1" x14ac:dyDescent="0.2">
      <c r="A18" s="1004">
        <v>64.2</v>
      </c>
      <c r="B18" s="1005" t="s">
        <v>1069</v>
      </c>
      <c r="C18" s="983">
        <f>EXPENSES!D33</f>
        <v>4000</v>
      </c>
      <c r="D18" s="983">
        <f>EXPENSES!F33</f>
        <v>496.4</v>
      </c>
      <c r="E18" s="983">
        <f>EXPENSES!G33</f>
        <v>4000</v>
      </c>
      <c r="F18" s="1006"/>
      <c r="G18" s="1006"/>
      <c r="H18" s="1006"/>
      <c r="I18" s="1006"/>
      <c r="J18" s="1006"/>
      <c r="K18" s="1006"/>
      <c r="L18" s="1006"/>
      <c r="M18" s="1006"/>
      <c r="N18" s="1006"/>
      <c r="O18" s="1006"/>
      <c r="P18" s="1006"/>
      <c r="Q18" s="1006"/>
      <c r="R18" s="1006"/>
    </row>
    <row r="19" spans="1:18" ht="25.5" customHeight="1" x14ac:dyDescent="0.2">
      <c r="A19" s="1004">
        <v>64.3</v>
      </c>
      <c r="B19" s="1005" t="s">
        <v>1070</v>
      </c>
      <c r="C19" s="983">
        <f>EXPENSES!D34</f>
        <v>220000</v>
      </c>
      <c r="D19" s="983">
        <f>EXPENSES!F34</f>
        <v>159914.25</v>
      </c>
      <c r="E19" s="983">
        <f>EXPENSES!G34</f>
        <v>220000</v>
      </c>
      <c r="F19" s="1006"/>
      <c r="G19" s="1006"/>
      <c r="H19" s="1006"/>
      <c r="I19" s="1006"/>
      <c r="J19" s="1006"/>
      <c r="K19" s="1006"/>
      <c r="L19" s="1006"/>
      <c r="M19" s="1006"/>
      <c r="N19" s="1006"/>
      <c r="O19" s="1006"/>
      <c r="P19" s="1006"/>
      <c r="Q19" s="1006"/>
      <c r="R19" s="1006"/>
    </row>
    <row r="20" spans="1:18" ht="25.5" customHeight="1" x14ac:dyDescent="0.2">
      <c r="A20" s="1004">
        <v>64.400000000000006</v>
      </c>
      <c r="B20" s="1005" t="s">
        <v>1071</v>
      </c>
      <c r="C20" s="983">
        <f>EXPENSES!D35</f>
        <v>425000</v>
      </c>
      <c r="D20" s="983">
        <f>EXPENSES!F35</f>
        <v>306455.67</v>
      </c>
      <c r="E20" s="983">
        <f>EXPENSES!G35</f>
        <v>325000</v>
      </c>
      <c r="F20" s="1006"/>
      <c r="G20" s="1006"/>
      <c r="H20" s="1006"/>
      <c r="I20" s="1006"/>
      <c r="J20" s="1006"/>
      <c r="K20" s="1006"/>
      <c r="L20" s="1006"/>
      <c r="M20" s="1006"/>
      <c r="N20" s="1006"/>
      <c r="O20" s="1006"/>
      <c r="P20" s="1006"/>
      <c r="Q20" s="1006"/>
      <c r="R20" s="1006"/>
    </row>
    <row r="21" spans="1:18" ht="25.5" customHeight="1" x14ac:dyDescent="0.2">
      <c r="A21" s="1004">
        <v>64.5</v>
      </c>
      <c r="B21" s="1005" t="s">
        <v>1072</v>
      </c>
      <c r="C21" s="983">
        <f>EXPENSES!D36</f>
        <v>25000</v>
      </c>
      <c r="D21" s="983">
        <f>EXPENSES!F36</f>
        <v>725</v>
      </c>
      <c r="E21" s="983">
        <f>EXPENSES!G36</f>
        <v>25000</v>
      </c>
      <c r="F21" s="1006"/>
      <c r="G21" s="1006"/>
      <c r="H21" s="1006"/>
      <c r="I21" s="1006"/>
      <c r="J21" s="1006"/>
      <c r="K21" s="1006"/>
      <c r="L21" s="1006"/>
      <c r="M21" s="1006"/>
      <c r="N21" s="1006"/>
      <c r="O21" s="1006"/>
      <c r="P21" s="1006"/>
      <c r="Q21" s="1006"/>
      <c r="R21" s="1006"/>
    </row>
    <row r="22" spans="1:18" ht="25.5" customHeight="1" x14ac:dyDescent="0.2">
      <c r="A22" s="1004">
        <v>64.599999999999994</v>
      </c>
      <c r="B22" s="1005" t="s">
        <v>1073</v>
      </c>
      <c r="C22" s="983">
        <f>EXPENSES!D37</f>
        <v>231800</v>
      </c>
      <c r="D22" s="983">
        <f>EXPENSES!F37</f>
        <v>223096.89</v>
      </c>
      <c r="E22" s="983">
        <f>EXPENSES!G37</f>
        <v>251500</v>
      </c>
      <c r="F22" s="1006"/>
      <c r="G22" s="1006"/>
      <c r="H22" s="1006"/>
      <c r="I22" s="1006"/>
      <c r="J22" s="1006"/>
      <c r="K22" s="1006"/>
      <c r="L22" s="1006"/>
      <c r="M22" s="1006"/>
      <c r="N22" s="1006"/>
      <c r="O22" s="1006"/>
      <c r="P22" s="1006"/>
      <c r="Q22" s="1006"/>
      <c r="R22" s="1006"/>
    </row>
    <row r="23" spans="1:18" ht="25.5" customHeight="1" x14ac:dyDescent="0.2">
      <c r="A23" s="1004">
        <v>64.7</v>
      </c>
      <c r="B23" s="1005" t="s">
        <v>1077</v>
      </c>
      <c r="C23" s="983">
        <f>EXPENSES!D38</f>
        <v>50000</v>
      </c>
      <c r="D23" s="983">
        <f>EXPENSES!F38</f>
        <v>25099.73</v>
      </c>
      <c r="E23" s="983">
        <f>EXPENSES!G38</f>
        <v>50000</v>
      </c>
      <c r="F23" s="1006"/>
      <c r="G23" s="1006"/>
      <c r="H23" s="1006"/>
      <c r="I23" s="1006"/>
      <c r="J23" s="1006"/>
      <c r="K23" s="1006"/>
      <c r="L23" s="1006"/>
      <c r="M23" s="1006"/>
      <c r="N23" s="1006"/>
      <c r="O23" s="1006"/>
      <c r="P23" s="1006"/>
      <c r="Q23" s="1006"/>
      <c r="R23" s="1006"/>
    </row>
    <row r="24" spans="1:18" ht="25.5" customHeight="1" x14ac:dyDescent="0.2">
      <c r="A24" s="1004">
        <v>64.8</v>
      </c>
      <c r="B24" s="1005" t="s">
        <v>1074</v>
      </c>
      <c r="C24" s="983">
        <f>EXPENSES!D39</f>
        <v>75000</v>
      </c>
      <c r="D24" s="983">
        <f>EXPENSES!F39</f>
        <v>70886.12</v>
      </c>
      <c r="E24" s="983">
        <f>EXPENSES!G39</f>
        <v>75000</v>
      </c>
      <c r="F24" s="1006"/>
      <c r="G24" s="1006"/>
      <c r="H24" s="1006"/>
      <c r="I24" s="1006"/>
      <c r="J24" s="1006"/>
      <c r="K24" s="1006"/>
      <c r="L24" s="1006"/>
      <c r="M24" s="1006"/>
      <c r="N24" s="1006"/>
      <c r="O24" s="1006"/>
      <c r="P24" s="1006"/>
      <c r="Q24" s="1006"/>
      <c r="R24" s="1006"/>
    </row>
    <row r="25" spans="1:18" ht="25.5" customHeight="1" x14ac:dyDescent="0.2">
      <c r="A25" s="1004">
        <v>64.900000000000006</v>
      </c>
      <c r="B25" s="1005" t="s">
        <v>1075</v>
      </c>
      <c r="C25" s="983">
        <f>EXPENSES!D40</f>
        <v>50000</v>
      </c>
      <c r="D25" s="983">
        <f>EXPENSES!F40</f>
        <v>35737.449999999997</v>
      </c>
      <c r="E25" s="983">
        <f>EXPENSES!G40</f>
        <v>50000</v>
      </c>
      <c r="F25" s="1006"/>
      <c r="G25" s="1006"/>
      <c r="H25" s="1006"/>
      <c r="I25" s="1006"/>
      <c r="J25" s="1006"/>
      <c r="K25" s="1006"/>
      <c r="L25" s="1006"/>
      <c r="M25" s="1006"/>
      <c r="N25" s="1006"/>
      <c r="O25" s="1006"/>
      <c r="P25" s="1006"/>
      <c r="Q25" s="1006"/>
      <c r="R25" s="1006"/>
    </row>
    <row r="26" spans="1:18" x14ac:dyDescent="0.2">
      <c r="B26" s="1007"/>
      <c r="C26" s="1008"/>
      <c r="D26" s="1008"/>
      <c r="E26" s="1008"/>
      <c r="F26" s="1006"/>
      <c r="G26" s="1006"/>
      <c r="H26" s="1006"/>
      <c r="I26" s="1006"/>
      <c r="J26" s="1006"/>
      <c r="K26" s="1006"/>
      <c r="L26" s="1006"/>
      <c r="M26" s="1006"/>
      <c r="N26" s="1006"/>
      <c r="O26" s="1006"/>
      <c r="P26" s="1006"/>
      <c r="Q26" s="1006"/>
      <c r="R26" s="1006"/>
    </row>
    <row r="27" spans="1:18" ht="25.5" customHeight="1" x14ac:dyDescent="0.2">
      <c r="A27" s="1001"/>
      <c r="B27" s="1001" t="s">
        <v>558</v>
      </c>
      <c r="C27" s="983">
        <f>SUM(C17:C25)</f>
        <v>1090800</v>
      </c>
      <c r="D27" s="983">
        <f>SUM(D17:D25)</f>
        <v>826852.61</v>
      </c>
      <c r="E27" s="983">
        <f>SUM(E17:E25)</f>
        <v>1010500</v>
      </c>
    </row>
    <row r="28" spans="1:18" x14ac:dyDescent="0.2">
      <c r="A28" s="998"/>
      <c r="B28" s="998"/>
      <c r="C28" s="1001"/>
      <c r="D28" s="1001"/>
      <c r="E28" s="1001"/>
    </row>
    <row r="29" spans="1:18" x14ac:dyDescent="0.2">
      <c r="A29" s="998"/>
      <c r="B29" s="998"/>
      <c r="C29" s="998"/>
      <c r="D29" s="998"/>
      <c r="E29" s="998"/>
    </row>
    <row r="30" spans="1:18" x14ac:dyDescent="0.2">
      <c r="A30" s="998"/>
      <c r="B30" s="985" t="s">
        <v>319</v>
      </c>
      <c r="C30" s="998"/>
      <c r="D30" s="998"/>
      <c r="E30" s="998"/>
    </row>
    <row r="31" spans="1:18" x14ac:dyDescent="0.2">
      <c r="A31" s="998"/>
      <c r="B31" s="998"/>
      <c r="C31" s="998"/>
      <c r="D31" s="998"/>
      <c r="E31" s="998"/>
    </row>
    <row r="32" spans="1:18" x14ac:dyDescent="0.2">
      <c r="A32" s="998"/>
      <c r="B32" s="998"/>
      <c r="C32" s="998"/>
      <c r="D32" s="998"/>
      <c r="E32" s="998"/>
    </row>
  </sheetData>
  <mergeCells count="3">
    <mergeCell ref="A7:D7"/>
    <mergeCell ref="A4:E4"/>
    <mergeCell ref="A6:E6"/>
  </mergeCells>
  <phoneticPr fontId="0" type="noConversion"/>
  <pageMargins left="0.75" right="0.5" top="1" bottom="1" header="0.5" footer="0.5"/>
  <pageSetup orientation="portrait" blackAndWhite="1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0</xdr:rowOff>
                  </from>
                  <to>
                    <xdr:col>1</xdr:col>
                    <xdr:colOff>438150</xdr:colOff>
                    <xdr:row>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5" name="Button 2">
              <controlPr defaultSize="0" print="0" autoFill="0" autoPict="0" macro="[0]!Print_Sheet7">
                <anchor moveWithCells="1" sizeWithCells="1">
                  <from>
                    <xdr:col>0</xdr:col>
                    <xdr:colOff>9525</xdr:colOff>
                    <xdr:row>1</xdr:row>
                    <xdr:rowOff>76200</xdr:rowOff>
                  </from>
                  <to>
                    <xdr:col>1</xdr:col>
                    <xdr:colOff>438150</xdr:colOff>
                    <xdr:row>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2" r:id="rId6" name="Button 10">
              <controlPr defaultSize="0" print="0" autoFill="0" autoPict="0" macro="[0]!Go_To_Next_Sheet">
                <anchor moveWithCells="1" sizeWithCells="1">
                  <from>
                    <xdr:col>4</xdr:col>
                    <xdr:colOff>95250</xdr:colOff>
                    <xdr:row>0</xdr:row>
                    <xdr:rowOff>9525</xdr:rowOff>
                  </from>
                  <to>
                    <xdr:col>5</xdr:col>
                    <xdr:colOff>9525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3" r:id="rId7" name="Button 11">
              <controlPr defaultSize="0" print="0" autoFill="0" autoPict="0" macro="[0]!Go_To_Previous_Sheet">
                <anchor moveWithCells="1" sizeWithCells="1">
                  <from>
                    <xdr:col>4</xdr:col>
                    <xdr:colOff>95250</xdr:colOff>
                    <xdr:row>1</xdr:row>
                    <xdr:rowOff>95250</xdr:rowOff>
                  </from>
                  <to>
                    <xdr:col>5</xdr:col>
                    <xdr:colOff>9525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>
    <tabColor indexed="47"/>
  </sheetPr>
  <dimension ref="A1:J50"/>
  <sheetViews>
    <sheetView showGridLines="0" workbookViewId="0">
      <selection activeCell="E20" sqref="E20"/>
    </sheetView>
  </sheetViews>
  <sheetFormatPr defaultColWidth="9.42578125" defaultRowHeight="12.75" x14ac:dyDescent="0.2"/>
  <cols>
    <col min="1" max="1" width="7.42578125" style="1009" customWidth="1"/>
    <col min="2" max="2" width="27" style="1009" customWidth="1"/>
    <col min="3" max="5" width="16.85546875" style="1009" customWidth="1"/>
    <col min="6" max="6" width="9" style="1009" customWidth="1"/>
    <col min="7" max="16384" width="9.42578125" style="1009"/>
  </cols>
  <sheetData>
    <row r="1" spans="1:10" x14ac:dyDescent="0.2">
      <c r="F1" s="1010" t="s">
        <v>1161</v>
      </c>
    </row>
    <row r="2" spans="1:10" x14ac:dyDescent="0.2">
      <c r="B2" s="350"/>
      <c r="C2" s="350"/>
      <c r="D2" s="350"/>
      <c r="E2" s="350"/>
      <c r="F2" s="350" t="s">
        <v>1306</v>
      </c>
    </row>
    <row r="3" spans="1:10" x14ac:dyDescent="0.2">
      <c r="A3" s="1011"/>
      <c r="B3" s="1011"/>
      <c r="C3" s="1011"/>
      <c r="D3" s="1011"/>
      <c r="E3" s="1011"/>
    </row>
    <row r="4" spans="1:10" x14ac:dyDescent="0.2">
      <c r="A4" s="1360" t="str">
        <f>'7'!A4:E4</f>
        <v>2015 BUDGET STATEMENT CAMDEN COUNTY WELFARE AGENCY</v>
      </c>
      <c r="B4" s="1360" t="str">
        <f>Year&amp;" BUDGET STATEMENT FOR "&amp; COUNTY_NAME&amp;" COUNTY WELFARE AGENCY"</f>
        <v>2010 BUDGET STATEMENT FOR CAMDEN COUNTY WELFARE AGENCY</v>
      </c>
      <c r="C4" s="1360" t="str">
        <f>Year&amp;" BUDGET STATEMENT FOR "&amp; COUNTY_NAME&amp;" COUNTY WELFARE AGENCY"</f>
        <v>2010 BUDGET STATEMENT FOR CAMDEN COUNTY WELFARE AGENCY</v>
      </c>
      <c r="D4" s="1360" t="str">
        <f>Year&amp;" BUDGET STATEMENT FOR "&amp; COUNTY_NAME&amp;" COUNTY WELFARE AGENCY"</f>
        <v>2010 BUDGET STATEMENT FOR CAMDEN COUNTY WELFARE AGENCY</v>
      </c>
      <c r="E4" s="1360" t="str">
        <f>Year&amp;" BUDGET STATEMENT FOR "&amp; COUNTY_NAME&amp;" COUNTY WELFARE AGENCY"</f>
        <v>2010 BUDGET STATEMENT FOR CAMDEN COUNTY WELFARE AGENCY</v>
      </c>
      <c r="F4" s="1360" t="str">
        <f>Year&amp;" BUDGET STATEMENT FOR "&amp; COUNTY_NAME&amp;" COUNTY WELFARE AGENCY"</f>
        <v>2010 BUDGET STATEMENT FOR CAMDEN COUNTY WELFARE AGENCY</v>
      </c>
    </row>
    <row r="5" spans="1:10" x14ac:dyDescent="0.2">
      <c r="A5" s="225"/>
      <c r="B5" s="225"/>
      <c r="C5" s="225"/>
      <c r="D5" s="225"/>
      <c r="E5" s="225"/>
      <c r="F5" s="225"/>
    </row>
    <row r="6" spans="1:10" x14ac:dyDescent="0.2">
      <c r="A6" s="1429" t="s">
        <v>1162</v>
      </c>
      <c r="B6" s="1429"/>
      <c r="C6" s="1429"/>
      <c r="D6" s="1429"/>
      <c r="E6" s="1429"/>
      <c r="F6" s="1429"/>
      <c r="G6" s="523"/>
      <c r="H6" s="523"/>
      <c r="I6" s="523"/>
      <c r="J6" s="523"/>
    </row>
    <row r="7" spans="1:10" x14ac:dyDescent="0.2">
      <c r="A7" s="1012"/>
    </row>
    <row r="8" spans="1:10" x14ac:dyDescent="0.2">
      <c r="A8" s="1010" t="s">
        <v>320</v>
      </c>
      <c r="B8" s="1011"/>
      <c r="C8" s="1011"/>
      <c r="D8" s="1011"/>
      <c r="E8" s="1011"/>
    </row>
    <row r="9" spans="1:10" x14ac:dyDescent="0.2">
      <c r="A9" s="1010" t="s">
        <v>1045</v>
      </c>
      <c r="B9" s="1011"/>
      <c r="C9" s="1011"/>
      <c r="D9" s="1011"/>
      <c r="E9" s="1011"/>
    </row>
    <row r="10" spans="1:10" x14ac:dyDescent="0.2">
      <c r="A10" s="1010" t="s">
        <v>1163</v>
      </c>
      <c r="B10" s="1011"/>
      <c r="C10" s="1011"/>
      <c r="D10" s="1011"/>
      <c r="E10" s="1011"/>
    </row>
    <row r="11" spans="1:10" x14ac:dyDescent="0.2">
      <c r="A11" s="1010" t="s">
        <v>16</v>
      </c>
      <c r="B11" s="1011"/>
      <c r="C11" s="1011"/>
      <c r="D11" s="1011"/>
      <c r="E11" s="1011"/>
    </row>
    <row r="12" spans="1:10" x14ac:dyDescent="0.2">
      <c r="A12" s="1010" t="s">
        <v>321</v>
      </c>
      <c r="B12" s="1011"/>
      <c r="C12" s="1011"/>
      <c r="D12" s="1011"/>
      <c r="E12" s="1011"/>
    </row>
    <row r="13" spans="1:10" x14ac:dyDescent="0.2">
      <c r="A13" s="1010" t="s">
        <v>17</v>
      </c>
      <c r="B13" s="1011"/>
      <c r="C13" s="1011"/>
      <c r="D13" s="1011"/>
      <c r="E13" s="1011"/>
    </row>
    <row r="15" spans="1:10" x14ac:dyDescent="0.2">
      <c r="B15" s="1011"/>
      <c r="C15" s="1011"/>
      <c r="D15" s="1013">
        <v>2014</v>
      </c>
      <c r="E15" s="1011"/>
    </row>
    <row r="16" spans="1:10" x14ac:dyDescent="0.2">
      <c r="B16" s="1011"/>
      <c r="C16" s="1013">
        <v>2014</v>
      </c>
      <c r="D16" s="1013" t="s">
        <v>649</v>
      </c>
      <c r="E16" s="1013">
        <v>2015</v>
      </c>
    </row>
    <row r="17" spans="1:5" x14ac:dyDescent="0.2">
      <c r="B17" s="1011"/>
      <c r="C17" s="1014" t="s">
        <v>651</v>
      </c>
      <c r="D17" s="1014" t="s">
        <v>652</v>
      </c>
      <c r="E17" s="1014" t="s">
        <v>453</v>
      </c>
    </row>
    <row r="18" spans="1:5" x14ac:dyDescent="0.2">
      <c r="B18" s="1011"/>
      <c r="C18" s="1010"/>
      <c r="D18" s="1010"/>
      <c r="E18" s="1010"/>
    </row>
    <row r="19" spans="1:5" ht="25.5" customHeight="1" x14ac:dyDescent="0.2">
      <c r="A19" s="1015">
        <v>65.099999999999994</v>
      </c>
      <c r="B19" s="1016" t="s">
        <v>1225</v>
      </c>
      <c r="C19" s="983">
        <f>EXPENSES!D43</f>
        <v>0</v>
      </c>
      <c r="D19" s="983">
        <f>EXPENSES!F43</f>
        <v>0</v>
      </c>
      <c r="E19" s="1017">
        <v>10000</v>
      </c>
    </row>
    <row r="20" spans="1:5" ht="25.5" customHeight="1" x14ac:dyDescent="0.2">
      <c r="A20" s="1018">
        <v>65.2</v>
      </c>
      <c r="B20" s="1016" t="s">
        <v>89</v>
      </c>
      <c r="C20" s="1019" t="s">
        <v>460</v>
      </c>
      <c r="D20" s="1019" t="s">
        <v>460</v>
      </c>
      <c r="E20" s="1019" t="s">
        <v>460</v>
      </c>
    </row>
    <row r="21" spans="1:5" ht="25.5" customHeight="1" x14ac:dyDescent="0.2">
      <c r="A21" s="1018">
        <v>65.3</v>
      </c>
      <c r="B21" s="1016" t="s">
        <v>322</v>
      </c>
      <c r="C21" s="983">
        <v>0</v>
      </c>
      <c r="D21" s="983">
        <v>0</v>
      </c>
      <c r="E21" s="1017">
        <v>0</v>
      </c>
    </row>
    <row r="22" spans="1:5" ht="25.5" customHeight="1" x14ac:dyDescent="0.2">
      <c r="A22" s="1018">
        <v>65.400000000000006</v>
      </c>
      <c r="B22" s="1016" t="s">
        <v>89</v>
      </c>
      <c r="C22" s="1019" t="s">
        <v>460</v>
      </c>
      <c r="D22" s="1019" t="s">
        <v>460</v>
      </c>
      <c r="E22" s="1019" t="s">
        <v>460</v>
      </c>
    </row>
    <row r="23" spans="1:5" ht="25.5" customHeight="1" x14ac:dyDescent="0.2">
      <c r="A23" s="1018">
        <v>65.5</v>
      </c>
      <c r="B23" s="1016" t="s">
        <v>1155</v>
      </c>
      <c r="C23" s="983">
        <v>0</v>
      </c>
      <c r="D23" s="983">
        <v>0</v>
      </c>
      <c r="E23" s="1017">
        <v>0</v>
      </c>
    </row>
    <row r="24" spans="1:5" ht="25.5" customHeight="1" x14ac:dyDescent="0.2">
      <c r="A24" s="1018">
        <v>65.599999999999994</v>
      </c>
      <c r="B24" s="1016" t="s">
        <v>89</v>
      </c>
      <c r="C24" s="1019" t="s">
        <v>460</v>
      </c>
      <c r="D24" s="1019" t="s">
        <v>460</v>
      </c>
      <c r="E24" s="1019" t="s">
        <v>460</v>
      </c>
    </row>
    <row r="25" spans="1:5" x14ac:dyDescent="0.2">
      <c r="B25" s="1011"/>
      <c r="C25" s="1020"/>
      <c r="D25" s="1020"/>
      <c r="E25" s="1020"/>
    </row>
    <row r="26" spans="1:5" ht="25.5" customHeight="1" thickBot="1" x14ac:dyDescent="0.25">
      <c r="A26" s="1010"/>
      <c r="B26" s="1010" t="s">
        <v>18</v>
      </c>
      <c r="C26" s="964">
        <f>SUM(C19:C24)</f>
        <v>0</v>
      </c>
      <c r="D26" s="964">
        <f>SUM(D19:D24)</f>
        <v>0</v>
      </c>
      <c r="E26" s="964">
        <f>SUM(E19:E24)</f>
        <v>10000</v>
      </c>
    </row>
    <row r="27" spans="1:5" ht="13.5" thickTop="1" x14ac:dyDescent="0.2">
      <c r="A27" s="1011"/>
      <c r="B27" s="1011"/>
      <c r="C27" s="1010"/>
      <c r="D27" s="1010"/>
      <c r="E27" s="1010"/>
    </row>
    <row r="28" spans="1:5" x14ac:dyDescent="0.2">
      <c r="B28" s="1011"/>
      <c r="C28" s="1011"/>
      <c r="D28" s="1011"/>
      <c r="E28" s="1011"/>
    </row>
    <row r="29" spans="1:5" x14ac:dyDescent="0.2">
      <c r="A29" s="1010" t="s">
        <v>323</v>
      </c>
      <c r="B29" s="1011"/>
      <c r="C29" s="1011"/>
      <c r="D29" s="1011"/>
      <c r="E29" s="1011"/>
    </row>
    <row r="30" spans="1:5" x14ac:dyDescent="0.2">
      <c r="A30" s="1010" t="s">
        <v>324</v>
      </c>
      <c r="B30" s="1011"/>
      <c r="C30" s="1011"/>
      <c r="D30" s="1011"/>
      <c r="E30" s="1011"/>
    </row>
    <row r="31" spans="1:5" x14ac:dyDescent="0.2">
      <c r="A31" s="1010"/>
      <c r="B31" s="1011"/>
      <c r="C31" s="1011"/>
      <c r="D31" s="1011"/>
      <c r="E31" s="1011"/>
    </row>
    <row r="32" spans="1:5" x14ac:dyDescent="0.2">
      <c r="B32" s="1011"/>
      <c r="C32" s="1011"/>
      <c r="D32" s="1011"/>
      <c r="E32" s="1011"/>
    </row>
    <row r="33" spans="2:5" x14ac:dyDescent="0.2">
      <c r="B33" s="1011"/>
      <c r="C33" s="1011"/>
      <c r="D33" s="1011"/>
      <c r="E33" s="1011"/>
    </row>
    <row r="34" spans="2:5" x14ac:dyDescent="0.2">
      <c r="B34" s="1011"/>
      <c r="C34" s="1011"/>
      <c r="D34" s="1011"/>
      <c r="E34" s="1011"/>
    </row>
    <row r="35" spans="2:5" x14ac:dyDescent="0.2">
      <c r="B35" s="1011"/>
      <c r="C35" s="1011"/>
      <c r="D35" s="1011"/>
      <c r="E35" s="1011"/>
    </row>
    <row r="36" spans="2:5" x14ac:dyDescent="0.2">
      <c r="B36" s="1011"/>
      <c r="C36" s="1011"/>
      <c r="D36" s="1011"/>
      <c r="E36" s="1011"/>
    </row>
    <row r="37" spans="2:5" x14ac:dyDescent="0.2">
      <c r="B37" s="1011"/>
      <c r="C37" s="1011"/>
      <c r="D37" s="1011"/>
      <c r="E37" s="1011"/>
    </row>
    <row r="38" spans="2:5" x14ac:dyDescent="0.2">
      <c r="B38" s="1011"/>
      <c r="C38" s="1011"/>
      <c r="D38" s="1011"/>
      <c r="E38" s="1011"/>
    </row>
    <row r="39" spans="2:5" x14ac:dyDescent="0.2">
      <c r="B39" s="1011"/>
      <c r="C39" s="1011"/>
      <c r="D39" s="1011"/>
      <c r="E39" s="1011"/>
    </row>
    <row r="40" spans="2:5" x14ac:dyDescent="0.2">
      <c r="B40" s="1011"/>
      <c r="C40" s="1011"/>
      <c r="D40" s="1011"/>
      <c r="E40" s="1011"/>
    </row>
    <row r="41" spans="2:5" x14ac:dyDescent="0.2">
      <c r="B41" s="1011"/>
      <c r="C41" s="1011"/>
      <c r="D41" s="1011"/>
      <c r="E41" s="1011"/>
    </row>
    <row r="42" spans="2:5" x14ac:dyDescent="0.2">
      <c r="B42" s="1011"/>
      <c r="C42" s="1011"/>
      <c r="D42" s="1011"/>
      <c r="E42" s="1011"/>
    </row>
    <row r="43" spans="2:5" x14ac:dyDescent="0.2">
      <c r="B43" s="1011"/>
      <c r="C43" s="1011"/>
      <c r="D43" s="1011"/>
      <c r="E43" s="1011"/>
    </row>
    <row r="44" spans="2:5" x14ac:dyDescent="0.2">
      <c r="B44" s="1011"/>
      <c r="C44" s="1011"/>
      <c r="D44" s="1011"/>
      <c r="E44" s="1011"/>
    </row>
    <row r="45" spans="2:5" x14ac:dyDescent="0.2">
      <c r="B45" s="1011"/>
      <c r="C45" s="1011"/>
      <c r="D45" s="1011"/>
      <c r="E45" s="1011"/>
    </row>
    <row r="46" spans="2:5" x14ac:dyDescent="0.2">
      <c r="B46" s="1011"/>
      <c r="C46" s="1011"/>
      <c r="D46" s="1011"/>
      <c r="E46" s="1011"/>
    </row>
    <row r="47" spans="2:5" x14ac:dyDescent="0.2">
      <c r="B47" s="1011"/>
      <c r="C47" s="1011"/>
      <c r="D47" s="1011"/>
      <c r="E47" s="1011"/>
    </row>
    <row r="48" spans="2:5" x14ac:dyDescent="0.2">
      <c r="B48" s="1011"/>
      <c r="C48" s="1011"/>
      <c r="D48" s="1011"/>
      <c r="E48" s="1011"/>
    </row>
    <row r="49" spans="2:5" x14ac:dyDescent="0.2">
      <c r="B49" s="1011"/>
      <c r="C49" s="1011"/>
      <c r="D49" s="1011"/>
      <c r="E49" s="1011"/>
    </row>
    <row r="50" spans="2:5" x14ac:dyDescent="0.2">
      <c r="B50" s="1011"/>
      <c r="C50" s="1011"/>
      <c r="D50" s="1011"/>
      <c r="E50" s="1011"/>
    </row>
  </sheetData>
  <mergeCells count="2">
    <mergeCell ref="A4:F4"/>
    <mergeCell ref="A6:F6"/>
  </mergeCells>
  <phoneticPr fontId="0" type="noConversion"/>
  <pageMargins left="0.75" right="0.5" top="1" bottom="1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57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1</xdr:col>
                    <xdr:colOff>438150</xdr:colOff>
                    <xdr:row>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8" r:id="rId5" name="Button 2">
              <controlPr defaultSize="0" print="0" autoFill="0" autoPict="0" macro="[0]!Print_Sheet8">
                <anchor moveWithCells="1" sizeWithCells="1">
                  <from>
                    <xdr:col>0</xdr:col>
                    <xdr:colOff>0</xdr:colOff>
                    <xdr:row>1</xdr:row>
                    <xdr:rowOff>95250</xdr:rowOff>
                  </from>
                  <to>
                    <xdr:col>1</xdr:col>
                    <xdr:colOff>438150</xdr:colOff>
                    <xdr:row>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2" r:id="rId6" name="Button 6">
              <controlPr defaultSize="0" print="0" autoFill="0" autoPict="0" macro="[0]!Go_To_Next_Sheet">
                <anchor moveWithCells="1" sizeWithCells="1">
                  <from>
                    <xdr:col>4</xdr:col>
                    <xdr:colOff>542925</xdr:colOff>
                    <xdr:row>0</xdr:row>
                    <xdr:rowOff>9525</xdr:rowOff>
                  </from>
                  <to>
                    <xdr:col>5</xdr:col>
                    <xdr:colOff>447675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3" r:id="rId7" name="Button 7">
              <controlPr defaultSize="0" print="0" autoFill="0" autoPict="0" macro="[0]!Go_To_Previous_Sheet">
                <anchor moveWithCells="1" sizeWithCells="1">
                  <from>
                    <xdr:col>4</xdr:col>
                    <xdr:colOff>514350</xdr:colOff>
                    <xdr:row>1</xdr:row>
                    <xdr:rowOff>95250</xdr:rowOff>
                  </from>
                  <to>
                    <xdr:col>5</xdr:col>
                    <xdr:colOff>447675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indexed="47"/>
  </sheetPr>
  <dimension ref="A1:G36"/>
  <sheetViews>
    <sheetView showGridLines="0" topLeftCell="A4" workbookViewId="0">
      <selection activeCell="F25" sqref="F25"/>
    </sheetView>
  </sheetViews>
  <sheetFormatPr defaultColWidth="7.85546875" defaultRowHeight="12.75" x14ac:dyDescent="0.2"/>
  <cols>
    <col min="1" max="1" width="6.5703125" style="309" customWidth="1"/>
    <col min="2" max="2" width="9.42578125" style="309" customWidth="1"/>
    <col min="3" max="4" width="22.42578125" style="309" customWidth="1"/>
    <col min="5" max="5" width="7.5703125" style="309" customWidth="1"/>
    <col min="6" max="6" width="12.5703125" style="309" customWidth="1"/>
    <col min="7" max="7" width="13.5703125" style="309" customWidth="1"/>
    <col min="8" max="16384" width="7.85546875" style="309"/>
  </cols>
  <sheetData>
    <row r="1" spans="1:7" x14ac:dyDescent="0.2">
      <c r="A1" s="1021"/>
      <c r="B1" s="1021"/>
      <c r="C1" s="1021"/>
      <c r="D1" s="1021"/>
      <c r="E1" s="1021"/>
      <c r="G1" s="1022" t="s">
        <v>19</v>
      </c>
    </row>
    <row r="2" spans="1:7" x14ac:dyDescent="0.2">
      <c r="A2" s="337"/>
      <c r="B2" s="1360" t="str">
        <f>'8'!A4</f>
        <v>2015 BUDGET STATEMENT CAMDEN COUNTY WELFARE AGENCY</v>
      </c>
      <c r="C2" s="1360"/>
      <c r="D2" s="1360"/>
      <c r="E2" s="1360"/>
      <c r="F2" s="1360"/>
      <c r="G2" s="1360"/>
    </row>
    <row r="3" spans="1:7" x14ac:dyDescent="0.2">
      <c r="A3" s="1023"/>
      <c r="B3" s="1023"/>
      <c r="C3" s="1023"/>
      <c r="D3" s="1023"/>
      <c r="E3" s="1023"/>
      <c r="F3" s="1023"/>
      <c r="G3" s="1024"/>
    </row>
    <row r="4" spans="1:7" x14ac:dyDescent="0.2">
      <c r="A4" s="1025"/>
      <c r="B4" s="1433" t="s">
        <v>214</v>
      </c>
      <c r="C4" s="1433"/>
      <c r="D4" s="1433"/>
      <c r="E4" s="1433"/>
      <c r="F4" s="1433"/>
      <c r="G4" s="1433"/>
    </row>
    <row r="5" spans="1:7" x14ac:dyDescent="0.2">
      <c r="A5" s="1026"/>
      <c r="B5" s="1026"/>
      <c r="C5" s="1026"/>
      <c r="D5" s="1027"/>
      <c r="E5" s="1024"/>
      <c r="F5" s="1024"/>
      <c r="G5" s="1024"/>
    </row>
    <row r="6" spans="1:7" ht="15.75" x14ac:dyDescent="0.25">
      <c r="A6" s="1028" t="s">
        <v>1146</v>
      </c>
      <c r="B6" s="1029"/>
      <c r="C6" s="1029"/>
      <c r="D6" s="1029"/>
      <c r="E6" s="1029"/>
      <c r="F6" s="1021"/>
      <c r="G6" s="1024"/>
    </row>
    <row r="7" spans="1:7" ht="15.75" x14ac:dyDescent="0.25">
      <c r="A7" s="1028" t="s">
        <v>1147</v>
      </c>
      <c r="B7" s="1029"/>
      <c r="C7" s="1029"/>
      <c r="D7" s="1029"/>
      <c r="E7" s="1029"/>
      <c r="F7" s="1021"/>
      <c r="G7" s="1024"/>
    </row>
    <row r="8" spans="1:7" x14ac:dyDescent="0.2">
      <c r="A8" s="1030"/>
      <c r="B8" s="1030"/>
      <c r="C8" s="1031"/>
      <c r="D8" s="1030"/>
      <c r="E8" s="1030"/>
      <c r="F8" s="1030"/>
      <c r="G8" s="1024"/>
    </row>
    <row r="9" spans="1:7" ht="15.75" x14ac:dyDescent="0.25">
      <c r="A9" s="1031"/>
      <c r="B9" s="1032" t="s">
        <v>21</v>
      </c>
      <c r="C9" s="1033"/>
      <c r="D9" s="1033"/>
      <c r="E9" s="1033"/>
      <c r="F9" s="1032" t="s">
        <v>22</v>
      </c>
      <c r="G9" s="1032" t="s">
        <v>639</v>
      </c>
    </row>
    <row r="10" spans="1:7" ht="15.75" x14ac:dyDescent="0.25">
      <c r="A10" s="1031"/>
      <c r="B10" s="1034" t="s">
        <v>23</v>
      </c>
      <c r="C10" s="1436" t="s">
        <v>24</v>
      </c>
      <c r="D10" s="1436"/>
      <c r="E10" s="1034" t="s">
        <v>658</v>
      </c>
      <c r="F10" s="1034" t="s">
        <v>26</v>
      </c>
      <c r="G10" s="1034" t="s">
        <v>22</v>
      </c>
    </row>
    <row r="11" spans="1:7" ht="25.5" customHeight="1" x14ac:dyDescent="0.2">
      <c r="A11" s="1031"/>
      <c r="B11" s="1035">
        <v>1</v>
      </c>
      <c r="C11" s="1432" t="s">
        <v>1348</v>
      </c>
      <c r="D11" s="1432"/>
      <c r="E11" s="1035" t="s">
        <v>1347</v>
      </c>
      <c r="F11" s="1037">
        <v>10000</v>
      </c>
      <c r="G11" s="1038">
        <f>F11</f>
        <v>10000</v>
      </c>
    </row>
    <row r="12" spans="1:7" ht="25.5" customHeight="1" x14ac:dyDescent="0.2">
      <c r="A12" s="1031"/>
      <c r="B12" s="1035"/>
      <c r="C12" s="1432"/>
      <c r="D12" s="1432"/>
      <c r="E12" s="1036"/>
      <c r="F12" s="1037"/>
      <c r="G12" s="1038">
        <f>F12</f>
        <v>0</v>
      </c>
    </row>
    <row r="13" spans="1:7" ht="25.5" customHeight="1" x14ac:dyDescent="0.2">
      <c r="A13" s="1031"/>
      <c r="B13" s="1035"/>
      <c r="C13" s="1432"/>
      <c r="D13" s="1432"/>
      <c r="E13" s="1036"/>
      <c r="F13" s="1037"/>
      <c r="G13" s="1038">
        <f>F13</f>
        <v>0</v>
      </c>
    </row>
    <row r="14" spans="1:7" ht="25.5" customHeight="1" x14ac:dyDescent="0.2">
      <c r="A14" s="1031"/>
      <c r="B14" s="1035"/>
      <c r="C14" s="1432"/>
      <c r="D14" s="1432"/>
      <c r="E14" s="1036"/>
      <c r="F14" s="1037"/>
      <c r="G14" s="1038">
        <f t="shared" ref="G14:G17" si="0">B14*F14</f>
        <v>0</v>
      </c>
    </row>
    <row r="15" spans="1:7" ht="25.5" customHeight="1" x14ac:dyDescent="0.2">
      <c r="A15" s="1031"/>
      <c r="B15" s="1035"/>
      <c r="C15" s="1432"/>
      <c r="D15" s="1432"/>
      <c r="E15" s="1036"/>
      <c r="F15" s="1037"/>
      <c r="G15" s="1038">
        <f t="shared" si="0"/>
        <v>0</v>
      </c>
    </row>
    <row r="16" spans="1:7" ht="25.5" customHeight="1" x14ac:dyDescent="0.2">
      <c r="A16" s="1031"/>
      <c r="B16" s="1035"/>
      <c r="C16" s="1432"/>
      <c r="D16" s="1432"/>
      <c r="E16" s="1036"/>
      <c r="F16" s="1037"/>
      <c r="G16" s="1038">
        <f t="shared" si="0"/>
        <v>0</v>
      </c>
    </row>
    <row r="17" spans="1:7" ht="25.5" customHeight="1" x14ac:dyDescent="0.2">
      <c r="A17" s="1031"/>
      <c r="B17" s="1035"/>
      <c r="C17" s="1434"/>
      <c r="D17" s="1435"/>
      <c r="E17" s="1039"/>
      <c r="F17" s="1037"/>
      <c r="G17" s="1038">
        <f t="shared" si="0"/>
        <v>0</v>
      </c>
    </row>
    <row r="18" spans="1:7" ht="25.5" customHeight="1" x14ac:dyDescent="0.2">
      <c r="A18" s="1031"/>
      <c r="B18" s="1040" t="s">
        <v>558</v>
      </c>
      <c r="C18" s="1430"/>
      <c r="D18" s="1431"/>
      <c r="E18" s="1041"/>
      <c r="F18" s="1042"/>
      <c r="G18" s="983">
        <f>SUM(G11:G16)</f>
        <v>10000</v>
      </c>
    </row>
    <row r="19" spans="1:7" x14ac:dyDescent="0.2">
      <c r="A19" s="1031"/>
      <c r="B19" s="1043"/>
      <c r="C19" s="1044"/>
      <c r="D19" s="1043"/>
      <c r="E19" s="462"/>
      <c r="F19" s="462"/>
      <c r="G19" s="1024"/>
    </row>
    <row r="20" spans="1:7" x14ac:dyDescent="0.2">
      <c r="A20" s="1031"/>
      <c r="B20" s="1030"/>
      <c r="C20" s="1031"/>
      <c r="D20" s="1031"/>
      <c r="E20" s="1031"/>
      <c r="F20" s="1031"/>
      <c r="G20" s="1024"/>
    </row>
    <row r="21" spans="1:7" ht="15.75" x14ac:dyDescent="0.25">
      <c r="A21" s="1045" t="s">
        <v>1148</v>
      </c>
      <c r="B21" s="1021"/>
      <c r="C21" s="1021"/>
      <c r="D21" s="1021"/>
      <c r="E21" s="1021"/>
      <c r="F21" s="1021"/>
      <c r="G21" s="1024"/>
    </row>
    <row r="22" spans="1:7" x14ac:dyDescent="0.2">
      <c r="A22" s="1021"/>
      <c r="B22" s="1030"/>
      <c r="C22" s="1031"/>
      <c r="D22" s="1030"/>
      <c r="E22" s="1030"/>
      <c r="F22" s="1030"/>
      <c r="G22" s="1046"/>
    </row>
    <row r="23" spans="1:7" ht="15.75" x14ac:dyDescent="0.25">
      <c r="A23" s="1021"/>
      <c r="B23" s="1032" t="s">
        <v>21</v>
      </c>
      <c r="C23" s="1033"/>
      <c r="D23" s="1033"/>
      <c r="E23" s="1033"/>
      <c r="F23" s="1032" t="s">
        <v>22</v>
      </c>
      <c r="G23" s="1032" t="s">
        <v>639</v>
      </c>
    </row>
    <row r="24" spans="1:7" ht="15.75" x14ac:dyDescent="0.25">
      <c r="A24" s="1021"/>
      <c r="B24" s="1034" t="s">
        <v>23</v>
      </c>
      <c r="C24" s="1436" t="s">
        <v>24</v>
      </c>
      <c r="D24" s="1436"/>
      <c r="E24" s="1034" t="s">
        <v>658</v>
      </c>
      <c r="F24" s="1034" t="s">
        <v>26</v>
      </c>
      <c r="G24" s="1034" t="s">
        <v>22</v>
      </c>
    </row>
    <row r="25" spans="1:7" ht="25.5" customHeight="1" x14ac:dyDescent="0.2">
      <c r="A25" s="1021"/>
      <c r="B25" s="1035"/>
      <c r="C25" s="1432"/>
      <c r="D25" s="1432"/>
      <c r="E25" s="1036"/>
      <c r="F25" s="1037"/>
      <c r="G25" s="1038">
        <f>B25*F25</f>
        <v>0</v>
      </c>
    </row>
    <row r="26" spans="1:7" ht="25.5" customHeight="1" x14ac:dyDescent="0.2">
      <c r="A26" s="1021"/>
      <c r="B26" s="1035"/>
      <c r="C26" s="1432"/>
      <c r="D26" s="1432"/>
      <c r="E26" s="1036"/>
      <c r="F26" s="1037"/>
      <c r="G26" s="1038">
        <f t="shared" ref="G26:G31" si="1">B26*F26</f>
        <v>0</v>
      </c>
    </row>
    <row r="27" spans="1:7" ht="25.5" customHeight="1" x14ac:dyDescent="0.2">
      <c r="A27" s="1021"/>
      <c r="B27" s="1035"/>
      <c r="C27" s="1432"/>
      <c r="D27" s="1432"/>
      <c r="E27" s="1036"/>
      <c r="F27" s="1037"/>
      <c r="G27" s="1038">
        <f t="shared" si="1"/>
        <v>0</v>
      </c>
    </row>
    <row r="28" spans="1:7" ht="25.5" customHeight="1" x14ac:dyDescent="0.2">
      <c r="A28" s="1021"/>
      <c r="B28" s="1035"/>
      <c r="C28" s="1432"/>
      <c r="D28" s="1432"/>
      <c r="E28" s="1036"/>
      <c r="F28" s="1037"/>
      <c r="G28" s="1038">
        <f t="shared" si="1"/>
        <v>0</v>
      </c>
    </row>
    <row r="29" spans="1:7" ht="25.5" customHeight="1" x14ac:dyDescent="0.2">
      <c r="A29" s="1021"/>
      <c r="B29" s="1035"/>
      <c r="C29" s="1432"/>
      <c r="D29" s="1432"/>
      <c r="E29" s="1036"/>
      <c r="F29" s="1037"/>
      <c r="G29" s="1038">
        <f t="shared" si="1"/>
        <v>0</v>
      </c>
    </row>
    <row r="30" spans="1:7" ht="25.5" customHeight="1" x14ac:dyDescent="0.2">
      <c r="A30" s="1021"/>
      <c r="B30" s="1035"/>
      <c r="C30" s="1432"/>
      <c r="D30" s="1432"/>
      <c r="E30" s="1036"/>
      <c r="F30" s="1037"/>
      <c r="G30" s="1038">
        <f t="shared" si="1"/>
        <v>0</v>
      </c>
    </row>
    <row r="31" spans="1:7" ht="25.5" customHeight="1" x14ac:dyDescent="0.2">
      <c r="A31" s="1021"/>
      <c r="B31" s="1035"/>
      <c r="C31" s="1434"/>
      <c r="D31" s="1435"/>
      <c r="E31" s="1039"/>
      <c r="F31" s="1037"/>
      <c r="G31" s="1038">
        <f t="shared" si="1"/>
        <v>0</v>
      </c>
    </row>
    <row r="32" spans="1:7" ht="25.5" customHeight="1" x14ac:dyDescent="0.2">
      <c r="A32" s="1021"/>
      <c r="B32" s="1040" t="s">
        <v>558</v>
      </c>
      <c r="C32" s="1430"/>
      <c r="D32" s="1431"/>
      <c r="E32" s="1041"/>
      <c r="F32" s="1047"/>
      <c r="G32" s="763">
        <f>SUM(G25:G30)</f>
        <v>0</v>
      </c>
    </row>
    <row r="33" spans="1:7" x14ac:dyDescent="0.2">
      <c r="A33" s="1021"/>
      <c r="B33" s="1031"/>
      <c r="C33" s="1031"/>
      <c r="D33" s="1031"/>
      <c r="E33" s="1031"/>
      <c r="F33" s="1031"/>
      <c r="G33" s="1046"/>
    </row>
    <row r="34" spans="1:7" ht="15.75" x14ac:dyDescent="0.25">
      <c r="A34" s="1045" t="s">
        <v>1149</v>
      </c>
      <c r="B34" s="1021"/>
      <c r="C34" s="1021"/>
      <c r="D34" s="1021"/>
      <c r="E34" s="1021"/>
      <c r="F34" s="1021"/>
      <c r="G34" s="1024"/>
    </row>
    <row r="35" spans="1:7" ht="15.75" x14ac:dyDescent="0.25">
      <c r="A35" s="1045" t="s">
        <v>207</v>
      </c>
      <c r="B35" s="1021"/>
      <c r="C35" s="1021"/>
      <c r="D35" s="1021"/>
      <c r="E35" s="1021"/>
      <c r="F35" s="1021"/>
      <c r="G35" s="1024"/>
    </row>
    <row r="36" spans="1:7" ht="15.75" x14ac:dyDescent="0.25">
      <c r="A36" s="1045" t="s">
        <v>1150</v>
      </c>
      <c r="B36" s="1021"/>
      <c r="C36" s="1021"/>
      <c r="D36" s="1021"/>
      <c r="E36" s="1021"/>
      <c r="F36" s="1021"/>
      <c r="G36" s="1024"/>
    </row>
  </sheetData>
  <mergeCells count="20">
    <mergeCell ref="B2:G2"/>
    <mergeCell ref="B4:G4"/>
    <mergeCell ref="C30:D30"/>
    <mergeCell ref="C31:D31"/>
    <mergeCell ref="C17:D17"/>
    <mergeCell ref="C18:D18"/>
    <mergeCell ref="C24:D24"/>
    <mergeCell ref="C25:D25"/>
    <mergeCell ref="C13:D13"/>
    <mergeCell ref="C14:D14"/>
    <mergeCell ref="C15:D15"/>
    <mergeCell ref="C16:D16"/>
    <mergeCell ref="C10:D10"/>
    <mergeCell ref="C11:D11"/>
    <mergeCell ref="C12:D12"/>
    <mergeCell ref="C32:D32"/>
    <mergeCell ref="C26:D26"/>
    <mergeCell ref="C27:D27"/>
    <mergeCell ref="C28:D28"/>
    <mergeCell ref="C29:D29"/>
  </mergeCells>
  <phoneticPr fontId="0" type="noConversion"/>
  <pageMargins left="0.75" right="0.5" top="1" bottom="1" header="0.5" footer="0.5"/>
  <pageSetup scale="91"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8" r:id="rId4" name="Button 8">
              <controlPr defaultSize="0" print="0" autoFill="0" autoPict="0" macro="[0]!Go_To_Next_Sheet">
                <anchor moveWithCells="1" sizeWithCells="1">
                  <from>
                    <xdr:col>5</xdr:col>
                    <xdr:colOff>57150</xdr:colOff>
                    <xdr:row>0</xdr:row>
                    <xdr:rowOff>0</xdr:rowOff>
                  </from>
                  <to>
                    <xdr:col>6</xdr:col>
                    <xdr:colOff>76200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9" r:id="rId5" name="Button 9">
              <controlPr defaultSize="0" print="0" autoFill="0" autoPict="0" macro="[0]!Go_To_Previous_Sheet">
                <anchor moveWithCells="1" sizeWithCells="1">
                  <from>
                    <xdr:col>5</xdr:col>
                    <xdr:colOff>57150</xdr:colOff>
                    <xdr:row>1</xdr:row>
                    <xdr:rowOff>47625</xdr:rowOff>
                  </from>
                  <to>
                    <xdr:col>6</xdr:col>
                    <xdr:colOff>85725</xdr:colOff>
                    <xdr:row>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2" r:id="rId6" name="Button 12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1</xdr:col>
                    <xdr:colOff>342900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94" r:id="rId7" name="Button 14">
              <controlPr defaultSize="0" print="0" autoFill="0" autoPict="0" macro="[0]!Print_Sheet8A">
                <anchor moveWithCells="1" sizeWithCells="1">
                  <from>
                    <xdr:col>0</xdr:col>
                    <xdr:colOff>9525</xdr:colOff>
                    <xdr:row>1</xdr:row>
                    <xdr:rowOff>28575</xdr:rowOff>
                  </from>
                  <to>
                    <xdr:col>1</xdr:col>
                    <xdr:colOff>342900</xdr:colOff>
                    <xdr:row>2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1:R135"/>
  <sheetViews>
    <sheetView showGridLines="0" topLeftCell="A7" workbookViewId="0">
      <selection activeCell="G14" sqref="G14"/>
    </sheetView>
  </sheetViews>
  <sheetFormatPr defaultColWidth="7.140625" defaultRowHeight="12.75" customHeight="1" x14ac:dyDescent="0.2"/>
  <cols>
    <col min="1" max="1" width="10.42578125" style="471" customWidth="1"/>
    <col min="2" max="2" width="3.7109375" style="471" customWidth="1"/>
    <col min="3" max="3" width="15.140625" style="471" customWidth="1"/>
    <col min="4" max="4" width="14.85546875" style="471" customWidth="1"/>
    <col min="5" max="5" width="19.85546875" style="471" customWidth="1"/>
    <col min="6" max="6" width="14.28515625" style="471" customWidth="1"/>
    <col min="7" max="7" width="17.42578125" style="471" customWidth="1"/>
    <col min="8" max="9" width="8.5703125" style="471" customWidth="1"/>
    <col min="10" max="16384" width="7.140625" style="471"/>
  </cols>
  <sheetData>
    <row r="1" spans="1:18" ht="12.75" customHeight="1" x14ac:dyDescent="0.25">
      <c r="A1" s="470"/>
      <c r="D1" s="445"/>
      <c r="E1" s="445"/>
      <c r="F1" s="445"/>
      <c r="G1" s="445"/>
      <c r="H1" s="445"/>
      <c r="I1" s="472" t="s">
        <v>632</v>
      </c>
      <c r="J1" s="445"/>
      <c r="K1" s="445"/>
      <c r="L1" s="445"/>
      <c r="M1" s="445"/>
      <c r="N1" s="473"/>
      <c r="O1" s="473"/>
      <c r="P1" s="473"/>
      <c r="Q1" s="473"/>
      <c r="R1" s="473"/>
    </row>
    <row r="2" spans="1:18" ht="12.75" customHeight="1" x14ac:dyDescent="0.25">
      <c r="A2" s="470"/>
      <c r="D2" s="445"/>
      <c r="E2" s="445"/>
      <c r="F2" s="445"/>
      <c r="G2" s="445"/>
      <c r="H2" s="445"/>
      <c r="I2" s="472" t="s">
        <v>1249</v>
      </c>
      <c r="J2" s="445"/>
      <c r="K2" s="445"/>
      <c r="L2" s="445"/>
      <c r="M2" s="445"/>
      <c r="N2" s="473"/>
      <c r="O2" s="473"/>
      <c r="P2" s="473"/>
      <c r="Q2" s="473"/>
      <c r="R2" s="473"/>
    </row>
    <row r="3" spans="1:18" ht="12.75" customHeight="1" x14ac:dyDescent="0.2">
      <c r="A3" s="1390" t="str">
        <f>'2C'!A2:O2</f>
        <v>2015 BUDGET STATEMENT CAMDEN COUNTY WELFARE AGENCY</v>
      </c>
      <c r="B3" s="1390"/>
      <c r="C3" s="1390"/>
      <c r="D3" s="1390"/>
      <c r="E3" s="1390"/>
      <c r="F3" s="1390"/>
      <c r="G3" s="1390"/>
      <c r="H3" s="1390"/>
      <c r="I3" s="1390"/>
      <c r="J3" s="473"/>
      <c r="K3" s="473"/>
      <c r="L3" s="473"/>
      <c r="M3" s="473"/>
      <c r="N3" s="473"/>
      <c r="O3" s="473"/>
      <c r="P3" s="473"/>
      <c r="Q3" s="473"/>
      <c r="R3" s="473"/>
    </row>
    <row r="4" spans="1:18" s="475" customFormat="1" ht="8.1" customHeight="1" x14ac:dyDescent="0.25">
      <c r="A4" s="1391"/>
      <c r="B4" s="1391"/>
      <c r="C4" s="1391"/>
      <c r="D4" s="1391"/>
      <c r="E4" s="1391"/>
      <c r="F4" s="1391"/>
      <c r="G4" s="1391"/>
      <c r="H4" s="1391"/>
      <c r="I4" s="1391"/>
      <c r="J4" s="474"/>
      <c r="K4" s="474"/>
      <c r="L4" s="474"/>
      <c r="M4" s="474"/>
      <c r="N4" s="474"/>
      <c r="O4" s="474"/>
      <c r="P4" s="474"/>
      <c r="Q4" s="474"/>
      <c r="R4" s="474"/>
    </row>
    <row r="5" spans="1:18" ht="12.75" customHeight="1" x14ac:dyDescent="0.2">
      <c r="A5" s="1391" t="s">
        <v>633</v>
      </c>
      <c r="B5" s="1391"/>
      <c r="C5" s="1391"/>
      <c r="D5" s="1391"/>
      <c r="E5" s="1391"/>
      <c r="F5" s="1391"/>
      <c r="G5" s="1391"/>
      <c r="H5" s="1391"/>
      <c r="I5" s="1391"/>
      <c r="J5" s="473"/>
      <c r="K5" s="473"/>
      <c r="L5" s="473"/>
      <c r="M5" s="473"/>
      <c r="N5" s="473"/>
      <c r="O5" s="473"/>
      <c r="P5" s="473"/>
      <c r="Q5" s="473"/>
      <c r="R5" s="473"/>
    </row>
    <row r="6" spans="1:18" ht="25.5" customHeight="1" x14ac:dyDescent="0.2">
      <c r="A6" s="476" t="s">
        <v>283</v>
      </c>
      <c r="B6" s="477"/>
      <c r="C6" s="477"/>
      <c r="D6" s="477"/>
      <c r="E6" s="477"/>
      <c r="F6" s="477"/>
      <c r="G6" s="477"/>
      <c r="H6" s="477"/>
      <c r="I6" s="477"/>
      <c r="J6" s="473"/>
      <c r="K6" s="473"/>
      <c r="L6" s="473"/>
      <c r="M6" s="473"/>
      <c r="N6" s="473"/>
      <c r="O6" s="473"/>
      <c r="P6" s="473"/>
      <c r="Q6" s="473"/>
      <c r="R6" s="473"/>
    </row>
    <row r="7" spans="1:18" ht="8.1" customHeight="1" x14ac:dyDescent="0.2">
      <c r="A7" s="476"/>
      <c r="B7" s="477"/>
      <c r="C7" s="477"/>
      <c r="D7" s="477"/>
      <c r="E7" s="477"/>
      <c r="F7" s="477"/>
      <c r="G7" s="477"/>
      <c r="H7" s="477"/>
      <c r="I7" s="477"/>
      <c r="J7" s="473"/>
      <c r="K7" s="473"/>
      <c r="L7" s="473"/>
      <c r="M7" s="473"/>
      <c r="N7" s="473"/>
      <c r="O7" s="473"/>
      <c r="P7" s="473"/>
      <c r="Q7" s="473"/>
      <c r="R7" s="473"/>
    </row>
    <row r="8" spans="1:18" ht="25.5" customHeight="1" x14ac:dyDescent="0.2">
      <c r="A8" s="478" t="s">
        <v>1131</v>
      </c>
      <c r="B8" s="1392" t="s">
        <v>1281</v>
      </c>
      <c r="C8" s="1392"/>
      <c r="D8" s="1392"/>
      <c r="E8" s="1392"/>
      <c r="F8" s="479"/>
      <c r="G8" s="479"/>
      <c r="H8" s="1385">
        <f>'2A&amp;B'!E32</f>
        <v>3103701.7335935687</v>
      </c>
      <c r="I8" s="1386"/>
      <c r="J8" s="473"/>
      <c r="K8" s="473"/>
      <c r="L8" s="473"/>
      <c r="M8" s="473"/>
      <c r="N8" s="473"/>
      <c r="O8" s="473"/>
      <c r="P8" s="473"/>
      <c r="Q8" s="473"/>
      <c r="R8" s="473"/>
    </row>
    <row r="9" spans="1:18" ht="25.5" customHeight="1" x14ac:dyDescent="0.2">
      <c r="A9" s="476" t="s">
        <v>284</v>
      </c>
      <c r="B9" s="477"/>
      <c r="C9" s="477"/>
      <c r="D9" s="477"/>
      <c r="E9" s="477"/>
      <c r="F9" s="479"/>
      <c r="G9" s="479"/>
      <c r="H9" s="479"/>
      <c r="I9" s="479"/>
      <c r="J9" s="473"/>
      <c r="K9" s="473"/>
      <c r="L9" s="473"/>
      <c r="M9" s="473"/>
      <c r="N9" s="473"/>
      <c r="O9" s="473"/>
      <c r="P9" s="473"/>
      <c r="Q9" s="473"/>
      <c r="R9" s="473"/>
    </row>
    <row r="10" spans="1:18" ht="8.1" customHeight="1" x14ac:dyDescent="0.2">
      <c r="A10" s="480"/>
      <c r="B10" s="481"/>
      <c r="C10" s="481"/>
      <c r="D10" s="481"/>
      <c r="E10" s="477"/>
      <c r="F10" s="479"/>
      <c r="G10" s="479"/>
      <c r="H10" s="479"/>
      <c r="I10" s="479"/>
      <c r="J10" s="473"/>
      <c r="K10" s="473"/>
      <c r="L10" s="473"/>
      <c r="M10" s="473"/>
      <c r="N10" s="473"/>
      <c r="O10" s="473"/>
      <c r="P10" s="473"/>
      <c r="Q10" s="473"/>
      <c r="R10" s="473"/>
    </row>
    <row r="11" spans="1:18" ht="25.5" customHeight="1" x14ac:dyDescent="0.2">
      <c r="A11" s="478" t="s">
        <v>1131</v>
      </c>
      <c r="B11" s="1392" t="s">
        <v>1282</v>
      </c>
      <c r="C11" s="1392"/>
      <c r="D11" s="1392"/>
      <c r="E11" s="1392"/>
      <c r="F11" s="482"/>
      <c r="G11" s="483">
        <f>'2A&amp;B'!M32</f>
        <v>4112721.413377109</v>
      </c>
      <c r="H11" s="484"/>
      <c r="I11" s="479"/>
      <c r="J11" s="473"/>
      <c r="K11" s="473"/>
      <c r="L11" s="473"/>
      <c r="M11" s="473"/>
      <c r="N11" s="473"/>
      <c r="O11" s="473"/>
      <c r="P11" s="473"/>
      <c r="Q11" s="473"/>
      <c r="R11" s="473"/>
    </row>
    <row r="12" spans="1:18" ht="8.1" customHeight="1" x14ac:dyDescent="0.2">
      <c r="A12" s="478"/>
      <c r="B12" s="485"/>
      <c r="C12" s="485"/>
      <c r="D12" s="485"/>
      <c r="E12" s="485"/>
      <c r="F12" s="486"/>
      <c r="G12" s="482"/>
      <c r="H12" s="479"/>
      <c r="I12" s="479"/>
      <c r="J12" s="473"/>
      <c r="K12" s="473"/>
      <c r="L12" s="473"/>
      <c r="M12" s="473"/>
      <c r="N12" s="473"/>
      <c r="O12" s="473"/>
      <c r="P12" s="473"/>
      <c r="Q12" s="473"/>
      <c r="R12" s="473"/>
    </row>
    <row r="13" spans="1:18" ht="25.5" customHeight="1" x14ac:dyDescent="0.2">
      <c r="A13" s="478" t="s">
        <v>1132</v>
      </c>
      <c r="B13" s="1396" t="s">
        <v>1283</v>
      </c>
      <c r="C13" s="1396"/>
      <c r="D13" s="1396"/>
      <c r="E13" s="1396"/>
      <c r="F13" s="1397"/>
      <c r="G13" s="487">
        <v>0.27239999999999998</v>
      </c>
      <c r="H13" s="488"/>
      <c r="I13" s="479"/>
      <c r="J13" s="473"/>
      <c r="K13" s="473"/>
      <c r="L13" s="473"/>
      <c r="M13" s="473"/>
      <c r="N13" s="473"/>
      <c r="O13" s="473"/>
      <c r="P13" s="473"/>
      <c r="Q13" s="473"/>
      <c r="R13" s="473"/>
    </row>
    <row r="14" spans="1:18" ht="8.1" customHeight="1" x14ac:dyDescent="0.2">
      <c r="A14" s="476"/>
      <c r="B14" s="477"/>
      <c r="C14" s="477"/>
      <c r="D14" s="477"/>
      <c r="E14" s="477"/>
      <c r="F14" s="479"/>
      <c r="G14" s="489"/>
      <c r="H14" s="479"/>
      <c r="I14" s="490"/>
      <c r="J14" s="473"/>
      <c r="K14" s="473"/>
      <c r="L14" s="473"/>
      <c r="M14" s="473"/>
      <c r="N14" s="473"/>
      <c r="O14" s="473"/>
      <c r="P14" s="473"/>
      <c r="Q14" s="473"/>
      <c r="R14" s="473"/>
    </row>
    <row r="15" spans="1:18" ht="25.5" customHeight="1" x14ac:dyDescent="0.2">
      <c r="A15" s="491" t="s">
        <v>1133</v>
      </c>
      <c r="B15" s="1395" t="s">
        <v>285</v>
      </c>
      <c r="C15" s="1395"/>
      <c r="D15" s="1395"/>
      <c r="E15" s="1395"/>
      <c r="F15" s="479"/>
      <c r="G15" s="479"/>
      <c r="H15" s="1393">
        <f>G11*G13</f>
        <v>1120305.3130039244</v>
      </c>
      <c r="I15" s="1394"/>
      <c r="J15" s="473"/>
      <c r="K15" s="473"/>
      <c r="L15" s="473"/>
      <c r="M15" s="473"/>
      <c r="N15" s="473"/>
      <c r="O15" s="473"/>
      <c r="P15" s="473"/>
      <c r="Q15" s="473"/>
      <c r="R15" s="473"/>
    </row>
    <row r="16" spans="1:18" ht="8.1" customHeight="1" x14ac:dyDescent="0.2">
      <c r="A16" s="476"/>
      <c r="B16" s="477"/>
      <c r="C16" s="477"/>
      <c r="D16" s="477"/>
      <c r="E16" s="477"/>
      <c r="F16" s="479"/>
      <c r="G16" s="479"/>
      <c r="H16" s="492"/>
      <c r="I16" s="492"/>
      <c r="J16" s="473"/>
      <c r="K16" s="473"/>
      <c r="L16" s="473"/>
      <c r="M16" s="473"/>
      <c r="N16" s="473"/>
      <c r="O16" s="473"/>
      <c r="P16" s="473"/>
      <c r="Q16" s="473"/>
      <c r="R16" s="473"/>
    </row>
    <row r="17" spans="1:18" ht="25.5" customHeight="1" x14ac:dyDescent="0.2">
      <c r="A17" s="478" t="s">
        <v>1134</v>
      </c>
      <c r="B17" s="1395" t="s">
        <v>1284</v>
      </c>
      <c r="C17" s="1395"/>
      <c r="D17" s="1395"/>
      <c r="E17" s="1395"/>
      <c r="F17" s="479"/>
      <c r="G17" s="493">
        <f>G11-H15</f>
        <v>2992416.1003731843</v>
      </c>
      <c r="H17" s="494"/>
      <c r="I17" s="479"/>
      <c r="J17" s="473"/>
      <c r="K17" s="473"/>
      <c r="L17" s="473"/>
      <c r="M17" s="473"/>
      <c r="N17" s="473"/>
      <c r="O17" s="473"/>
      <c r="P17" s="473"/>
      <c r="Q17" s="473"/>
      <c r="R17" s="473"/>
    </row>
    <row r="18" spans="1:18" ht="25.5" customHeight="1" x14ac:dyDescent="0.2">
      <c r="A18" s="476" t="s">
        <v>1135</v>
      </c>
      <c r="B18" s="477"/>
      <c r="C18" s="477"/>
      <c r="D18" s="477"/>
      <c r="E18" s="477"/>
      <c r="F18" s="479"/>
      <c r="G18" s="479"/>
      <c r="H18" s="479"/>
      <c r="I18" s="479"/>
      <c r="J18" s="473"/>
      <c r="K18" s="473"/>
      <c r="L18" s="473"/>
      <c r="M18" s="473"/>
      <c r="N18" s="473"/>
      <c r="O18" s="473"/>
      <c r="P18" s="473"/>
      <c r="Q18" s="473"/>
      <c r="R18" s="473"/>
    </row>
    <row r="19" spans="1:18" ht="25.5" customHeight="1" x14ac:dyDescent="0.2">
      <c r="A19" s="491" t="s">
        <v>1131</v>
      </c>
      <c r="B19" s="479" t="s">
        <v>412</v>
      </c>
      <c r="C19" s="477"/>
      <c r="D19" s="477"/>
      <c r="E19" s="477"/>
      <c r="F19" s="479"/>
      <c r="G19" s="479"/>
      <c r="H19" s="479"/>
      <c r="I19" s="479"/>
      <c r="J19" s="473"/>
      <c r="K19" s="473"/>
      <c r="L19" s="473"/>
      <c r="M19" s="473"/>
      <c r="N19" s="473"/>
      <c r="O19" s="473"/>
      <c r="P19" s="473"/>
      <c r="Q19" s="473"/>
      <c r="R19" s="473"/>
    </row>
    <row r="20" spans="1:18" ht="25.5" customHeight="1" x14ac:dyDescent="0.2">
      <c r="A20" s="476"/>
      <c r="B20" s="495" t="s">
        <v>1136</v>
      </c>
      <c r="C20" s="1382" t="s">
        <v>1285</v>
      </c>
      <c r="D20" s="1382"/>
      <c r="E20" s="477"/>
      <c r="F20" s="479"/>
      <c r="H20" s="1385">
        <f>'2C'!C12</f>
        <v>72864.82979791626</v>
      </c>
      <c r="I20" s="1386"/>
      <c r="J20" s="484"/>
      <c r="K20" s="473"/>
      <c r="L20" s="473"/>
      <c r="M20" s="473"/>
      <c r="N20" s="473"/>
      <c r="O20" s="473"/>
      <c r="P20" s="473"/>
      <c r="Q20" s="473"/>
      <c r="R20" s="473"/>
    </row>
    <row r="21" spans="1:18" ht="25.5" customHeight="1" x14ac:dyDescent="0.2">
      <c r="A21" s="491" t="s">
        <v>1132</v>
      </c>
      <c r="B21" s="479" t="s">
        <v>286</v>
      </c>
      <c r="C21" s="477"/>
      <c r="D21" s="477"/>
      <c r="E21" s="496"/>
      <c r="F21" s="497"/>
      <c r="G21" s="497"/>
      <c r="H21" s="479"/>
      <c r="I21" s="479"/>
      <c r="J21" s="473"/>
      <c r="K21" s="473"/>
      <c r="L21" s="473"/>
      <c r="M21" s="473"/>
      <c r="N21" s="473"/>
      <c r="O21" s="473"/>
      <c r="P21" s="473"/>
      <c r="Q21" s="473"/>
      <c r="R21" s="473"/>
    </row>
    <row r="22" spans="1:18" ht="25.5" customHeight="1" x14ac:dyDescent="0.2">
      <c r="A22" s="476"/>
      <c r="B22" s="495" t="s">
        <v>1136</v>
      </c>
      <c r="C22" s="1382" t="s">
        <v>1286</v>
      </c>
      <c r="D22" s="1382"/>
      <c r="E22" s="496"/>
      <c r="F22" s="483">
        <f>'2C'!H12</f>
        <v>8700.2781848258219</v>
      </c>
      <c r="G22" s="484"/>
      <c r="H22" s="479"/>
      <c r="I22" s="479"/>
      <c r="J22" s="473"/>
      <c r="K22" s="498"/>
      <c r="L22" s="473"/>
      <c r="M22" s="473"/>
      <c r="N22" s="473"/>
      <c r="O22" s="473"/>
      <c r="P22" s="473"/>
      <c r="Q22" s="473"/>
      <c r="R22" s="473"/>
    </row>
    <row r="23" spans="1:18" ht="8.1" customHeight="1" x14ac:dyDescent="0.2">
      <c r="A23" s="476"/>
      <c r="B23" s="495"/>
      <c r="C23" s="499"/>
      <c r="D23" s="499"/>
      <c r="E23" s="496"/>
      <c r="F23" s="492"/>
      <c r="G23" s="492"/>
      <c r="H23" s="479"/>
      <c r="I23" s="479"/>
      <c r="J23" s="473"/>
      <c r="K23" s="473"/>
      <c r="L23" s="473"/>
      <c r="M23" s="473"/>
      <c r="N23" s="473"/>
      <c r="O23" s="473"/>
      <c r="P23" s="473"/>
      <c r="Q23" s="473"/>
      <c r="R23" s="473"/>
    </row>
    <row r="24" spans="1:18" ht="25.5" customHeight="1" x14ac:dyDescent="0.2">
      <c r="A24" s="500"/>
      <c r="B24" s="501" t="s">
        <v>188</v>
      </c>
      <c r="C24" s="1382" t="s">
        <v>287</v>
      </c>
      <c r="D24" s="1382"/>
      <c r="E24" s="496"/>
      <c r="F24" s="502">
        <f>G13</f>
        <v>0.27239999999999998</v>
      </c>
      <c r="G24" s="503"/>
      <c r="H24" s="479"/>
      <c r="I24" s="479"/>
      <c r="J24" s="473"/>
      <c r="K24" s="473"/>
      <c r="L24" s="473"/>
      <c r="M24" s="473"/>
      <c r="N24" s="473"/>
      <c r="O24" s="473"/>
      <c r="P24" s="473"/>
      <c r="Q24" s="473"/>
      <c r="R24" s="473"/>
    </row>
    <row r="25" spans="1:18" ht="8.1" customHeight="1" x14ac:dyDescent="0.2">
      <c r="A25" s="500"/>
      <c r="B25" s="495"/>
      <c r="C25" s="499"/>
      <c r="D25" s="499"/>
      <c r="E25" s="496"/>
      <c r="F25" s="504"/>
      <c r="G25" s="504"/>
      <c r="H25" s="479"/>
      <c r="I25" s="479"/>
      <c r="J25" s="473"/>
      <c r="K25" s="473"/>
      <c r="L25" s="473"/>
      <c r="M25" s="473"/>
      <c r="N25" s="473"/>
      <c r="O25" s="473"/>
      <c r="P25" s="473"/>
      <c r="Q25" s="473"/>
      <c r="R25" s="473"/>
    </row>
    <row r="26" spans="1:18" ht="25.5" customHeight="1" x14ac:dyDescent="0.2">
      <c r="A26" s="500"/>
      <c r="B26" s="495" t="s">
        <v>187</v>
      </c>
      <c r="C26" s="1382" t="s">
        <v>1287</v>
      </c>
      <c r="D26" s="1382"/>
      <c r="E26" s="496"/>
      <c r="F26" s="497"/>
      <c r="H26" s="1385">
        <f>F22*F24</f>
        <v>2369.9557775465537</v>
      </c>
      <c r="I26" s="1386"/>
      <c r="J26" s="498"/>
      <c r="K26" s="498"/>
      <c r="L26" s="473"/>
      <c r="M26" s="473"/>
      <c r="N26" s="473"/>
      <c r="O26" s="473"/>
      <c r="P26" s="473"/>
      <c r="Q26" s="473"/>
      <c r="R26" s="473"/>
    </row>
    <row r="27" spans="1:18" ht="8.1" customHeight="1" x14ac:dyDescent="0.2">
      <c r="A27" s="500"/>
      <c r="B27" s="505"/>
      <c r="C27" s="496"/>
      <c r="D27" s="496"/>
      <c r="E27" s="496"/>
      <c r="F27" s="497"/>
      <c r="G27" s="506"/>
      <c r="H27" s="479"/>
      <c r="I27" s="479"/>
      <c r="J27" s="473"/>
      <c r="K27" s="473"/>
      <c r="L27" s="473"/>
      <c r="M27" s="473"/>
      <c r="N27" s="473"/>
      <c r="O27" s="473"/>
      <c r="P27" s="473"/>
      <c r="Q27" s="473"/>
      <c r="R27" s="473"/>
    </row>
    <row r="28" spans="1:18" ht="25.5" customHeight="1" x14ac:dyDescent="0.2">
      <c r="A28" s="491" t="s">
        <v>1133</v>
      </c>
      <c r="B28" s="1388" t="s">
        <v>288</v>
      </c>
      <c r="C28" s="1388"/>
      <c r="D28" s="1388"/>
      <c r="E28" s="1388"/>
      <c r="F28" s="497"/>
      <c r="G28" s="497"/>
      <c r="H28" s="1385">
        <f>H20+H26</f>
        <v>75234.785575462811</v>
      </c>
      <c r="I28" s="1386"/>
      <c r="J28" s="473"/>
      <c r="K28" s="473"/>
      <c r="L28" s="473"/>
      <c r="M28" s="473"/>
      <c r="N28" s="473"/>
      <c r="O28" s="473"/>
      <c r="P28" s="473"/>
      <c r="Q28" s="473"/>
      <c r="R28" s="473"/>
    </row>
    <row r="29" spans="1:18" ht="8.1" customHeight="1" x14ac:dyDescent="0.2">
      <c r="A29" s="491"/>
      <c r="B29" s="507"/>
      <c r="C29" s="507"/>
      <c r="D29" s="507"/>
      <c r="E29" s="507"/>
      <c r="F29" s="497"/>
      <c r="G29" s="497"/>
      <c r="H29" s="507"/>
      <c r="I29" s="507"/>
      <c r="J29" s="473"/>
      <c r="K29" s="473"/>
      <c r="L29" s="473"/>
      <c r="M29" s="473"/>
      <c r="N29" s="473"/>
      <c r="O29" s="473"/>
      <c r="P29" s="473"/>
      <c r="Q29" s="473"/>
      <c r="R29" s="473"/>
    </row>
    <row r="30" spans="1:18" ht="12.75" customHeight="1" x14ac:dyDescent="0.2">
      <c r="A30" s="1387" t="s">
        <v>290</v>
      </c>
      <c r="B30" s="1387"/>
      <c r="C30" s="1387"/>
      <c r="D30" s="1387"/>
      <c r="E30" s="1387"/>
      <c r="F30" s="497"/>
      <c r="G30" s="497"/>
      <c r="H30" s="1389">
        <f>H28+H15+H8</f>
        <v>4299241.8321729563</v>
      </c>
      <c r="I30" s="1389"/>
      <c r="J30" s="473"/>
      <c r="K30" s="473"/>
      <c r="L30" s="473"/>
      <c r="M30" s="473"/>
      <c r="N30" s="473"/>
      <c r="O30" s="473"/>
      <c r="P30" s="473"/>
      <c r="Q30" s="473"/>
      <c r="R30" s="473"/>
    </row>
    <row r="31" spans="1:18" ht="12.75" customHeight="1" x14ac:dyDescent="0.2">
      <c r="A31" s="508"/>
      <c r="B31" s="1387" t="s">
        <v>291</v>
      </c>
      <c r="C31" s="1387"/>
      <c r="D31" s="1387"/>
      <c r="E31" s="508"/>
      <c r="F31" s="497"/>
      <c r="G31" s="497"/>
      <c r="H31" s="1389"/>
      <c r="I31" s="1389"/>
      <c r="J31" s="473"/>
      <c r="K31" s="473"/>
      <c r="L31" s="473"/>
      <c r="M31" s="473"/>
      <c r="N31" s="473"/>
      <c r="O31" s="473"/>
      <c r="P31" s="473"/>
      <c r="Q31" s="473"/>
      <c r="R31" s="473"/>
    </row>
    <row r="32" spans="1:18" ht="8.1" customHeight="1" x14ac:dyDescent="0.2">
      <c r="A32" s="476"/>
      <c r="B32" s="505"/>
      <c r="C32" s="496"/>
      <c r="D32" s="496"/>
      <c r="E32" s="496"/>
      <c r="F32" s="497"/>
      <c r="G32" s="497"/>
      <c r="H32" s="509"/>
      <c r="I32" s="509"/>
      <c r="J32" s="473"/>
      <c r="K32" s="473"/>
      <c r="L32" s="473"/>
      <c r="M32" s="473"/>
      <c r="N32" s="473"/>
      <c r="O32" s="473"/>
      <c r="P32" s="473"/>
      <c r="Q32" s="473"/>
      <c r="R32" s="473"/>
    </row>
    <row r="33" spans="1:18" ht="12.75" customHeight="1" x14ac:dyDescent="0.2">
      <c r="A33" s="476" t="s">
        <v>289</v>
      </c>
      <c r="B33" s="505"/>
      <c r="C33" s="496"/>
      <c r="D33" s="496"/>
      <c r="E33" s="496"/>
      <c r="G33" s="1383">
        <f>H30*0.5</f>
        <v>2149620.9160864782</v>
      </c>
      <c r="J33" s="473"/>
      <c r="K33" s="473"/>
      <c r="L33" s="473"/>
      <c r="M33" s="473"/>
      <c r="N33" s="473"/>
      <c r="O33" s="473"/>
      <c r="P33" s="473"/>
      <c r="Q33" s="473"/>
      <c r="R33" s="473"/>
    </row>
    <row r="34" spans="1:18" ht="12.75" customHeight="1" x14ac:dyDescent="0.2">
      <c r="A34" s="476"/>
      <c r="B34" s="505"/>
      <c r="C34" s="496"/>
      <c r="D34" s="496"/>
      <c r="E34" s="496"/>
      <c r="G34" s="1384"/>
      <c r="J34" s="473"/>
      <c r="K34" s="473"/>
      <c r="L34" s="473"/>
      <c r="M34" s="473"/>
      <c r="N34" s="473"/>
      <c r="O34" s="473"/>
      <c r="P34" s="473"/>
      <c r="Q34" s="473"/>
      <c r="R34" s="473"/>
    </row>
    <row r="35" spans="1:18" ht="8.1" customHeight="1" x14ac:dyDescent="0.2">
      <c r="A35" s="476"/>
      <c r="B35" s="505"/>
      <c r="C35" s="496"/>
      <c r="D35" s="496"/>
      <c r="E35" s="496"/>
      <c r="G35" s="510"/>
      <c r="H35" s="509"/>
      <c r="I35" s="509"/>
      <c r="J35" s="473"/>
      <c r="K35" s="473"/>
      <c r="L35" s="473"/>
      <c r="M35" s="473"/>
      <c r="N35" s="473"/>
      <c r="O35" s="473"/>
      <c r="P35" s="473"/>
      <c r="Q35" s="473"/>
      <c r="R35" s="473"/>
    </row>
    <row r="36" spans="1:18" ht="12.75" customHeight="1" x14ac:dyDescent="0.2">
      <c r="A36" s="476" t="s">
        <v>1138</v>
      </c>
      <c r="B36" s="505"/>
      <c r="C36" s="496"/>
      <c r="D36" s="496"/>
      <c r="E36" s="505"/>
      <c r="G36" s="1383">
        <f>'3'!J39</f>
        <v>3109477</v>
      </c>
      <c r="J36" s="473"/>
      <c r="K36" s="473"/>
      <c r="L36" s="473"/>
      <c r="M36" s="473"/>
      <c r="N36" s="473"/>
      <c r="O36" s="473"/>
      <c r="P36" s="473"/>
      <c r="Q36" s="473"/>
      <c r="R36" s="473"/>
    </row>
    <row r="37" spans="1:18" ht="12.75" customHeight="1" x14ac:dyDescent="0.2">
      <c r="A37" s="476"/>
      <c r="B37" s="505"/>
      <c r="C37" s="496"/>
      <c r="D37" s="496"/>
      <c r="E37" s="505"/>
      <c r="G37" s="1384"/>
      <c r="J37" s="473"/>
      <c r="K37" s="473"/>
      <c r="L37" s="473"/>
      <c r="M37" s="473"/>
      <c r="N37" s="473"/>
      <c r="O37" s="473"/>
      <c r="P37" s="473"/>
      <c r="Q37" s="473"/>
      <c r="R37" s="473"/>
    </row>
    <row r="38" spans="1:18" ht="8.1" customHeight="1" x14ac:dyDescent="0.2">
      <c r="A38" s="476"/>
      <c r="B38" s="505"/>
      <c r="C38" s="496"/>
      <c r="D38" s="496"/>
      <c r="E38" s="505"/>
      <c r="G38" s="511"/>
      <c r="H38" s="509"/>
      <c r="I38" s="509"/>
      <c r="J38" s="473"/>
      <c r="K38" s="473"/>
      <c r="L38" s="473"/>
      <c r="M38" s="473"/>
      <c r="N38" s="473"/>
      <c r="O38" s="473"/>
      <c r="P38" s="473"/>
      <c r="Q38" s="473"/>
      <c r="R38" s="473"/>
    </row>
    <row r="39" spans="1:18" ht="12.75" customHeight="1" x14ac:dyDescent="0.2">
      <c r="A39" s="476" t="s">
        <v>292</v>
      </c>
      <c r="B39" s="505"/>
      <c r="C39" s="496"/>
      <c r="D39" s="496"/>
      <c r="E39" s="496"/>
      <c r="G39" s="1383">
        <f>IF(G33&lt;G36,G33,G36)</f>
        <v>2149620.9160864782</v>
      </c>
      <c r="J39" s="473"/>
      <c r="K39" s="473"/>
      <c r="L39" s="473"/>
      <c r="M39" s="473"/>
      <c r="N39" s="473"/>
      <c r="O39" s="473"/>
      <c r="P39" s="473"/>
      <c r="Q39" s="473"/>
      <c r="R39" s="473"/>
    </row>
    <row r="40" spans="1:18" ht="12.75" customHeight="1" x14ac:dyDescent="0.2">
      <c r="A40" s="476"/>
      <c r="B40" s="505" t="s">
        <v>293</v>
      </c>
      <c r="C40" s="496"/>
      <c r="D40" s="496"/>
      <c r="E40" s="496"/>
      <c r="G40" s="1384"/>
      <c r="J40" s="473"/>
      <c r="K40" s="473"/>
      <c r="L40" s="473"/>
      <c r="M40" s="473"/>
      <c r="N40" s="473"/>
      <c r="O40" s="473"/>
      <c r="P40" s="473"/>
      <c r="Q40" s="473"/>
      <c r="R40" s="473"/>
    </row>
    <row r="41" spans="1:18" ht="8.1" customHeight="1" x14ac:dyDescent="0.2">
      <c r="A41" s="476"/>
      <c r="B41" s="505"/>
      <c r="C41" s="496"/>
      <c r="D41" s="496"/>
      <c r="E41" s="496"/>
      <c r="G41" s="497"/>
      <c r="H41" s="509"/>
      <c r="I41" s="509"/>
      <c r="J41" s="473"/>
      <c r="K41" s="473"/>
      <c r="L41" s="473"/>
      <c r="M41" s="473"/>
      <c r="N41" s="473"/>
      <c r="O41" s="473"/>
      <c r="P41" s="473"/>
      <c r="Q41" s="473"/>
      <c r="R41" s="473"/>
    </row>
    <row r="42" spans="1:18" ht="12.75" customHeight="1" x14ac:dyDescent="0.2">
      <c r="A42" s="476" t="s">
        <v>294</v>
      </c>
      <c r="B42" s="505"/>
      <c r="C42" s="496"/>
      <c r="D42" s="496"/>
      <c r="E42" s="496"/>
      <c r="G42" s="1383">
        <f>H30-G39</f>
        <v>2149620.9160864782</v>
      </c>
      <c r="J42" s="473"/>
      <c r="K42" s="473"/>
      <c r="L42" s="473"/>
      <c r="M42" s="473"/>
      <c r="N42" s="473"/>
      <c r="O42" s="473"/>
      <c r="P42" s="473"/>
      <c r="Q42" s="473"/>
      <c r="R42" s="473"/>
    </row>
    <row r="43" spans="1:18" ht="12.75" customHeight="1" x14ac:dyDescent="0.2">
      <c r="A43" s="309"/>
      <c r="B43" s="350" t="s">
        <v>1288</v>
      </c>
      <c r="C43" s="309"/>
      <c r="D43" s="309"/>
      <c r="E43" s="309"/>
      <c r="G43" s="1384"/>
      <c r="J43" s="309"/>
      <c r="K43" s="473"/>
      <c r="L43" s="473"/>
      <c r="M43" s="473"/>
      <c r="N43" s="473"/>
      <c r="O43" s="473"/>
      <c r="P43" s="473"/>
      <c r="Q43" s="473"/>
      <c r="R43" s="473"/>
    </row>
    <row r="44" spans="1:18" ht="25.5" customHeight="1" x14ac:dyDescent="0.2">
      <c r="A44" s="309"/>
      <c r="B44" s="309"/>
      <c r="C44" s="309"/>
      <c r="D44" s="309"/>
      <c r="E44" s="309"/>
      <c r="F44" s="309"/>
      <c r="G44" s="309"/>
      <c r="H44" s="309"/>
      <c r="I44" s="309"/>
      <c r="J44" s="309"/>
      <c r="K44" s="473"/>
      <c r="L44" s="473"/>
      <c r="M44" s="473"/>
      <c r="N44" s="473"/>
      <c r="O44" s="473"/>
      <c r="P44" s="473"/>
      <c r="Q44" s="473"/>
      <c r="R44" s="473"/>
    </row>
    <row r="45" spans="1:18" ht="25.5" customHeight="1" x14ac:dyDescent="0.2">
      <c r="A45" s="309"/>
      <c r="B45" s="309"/>
      <c r="C45" s="309"/>
      <c r="D45" s="309"/>
      <c r="E45" s="309"/>
      <c r="F45" s="309"/>
      <c r="G45" s="309"/>
      <c r="H45" s="309"/>
      <c r="I45" s="309"/>
      <c r="J45" s="309"/>
      <c r="K45" s="473"/>
      <c r="L45" s="473"/>
      <c r="M45" s="473"/>
      <c r="N45" s="473"/>
      <c r="O45" s="473"/>
      <c r="P45" s="473"/>
      <c r="Q45" s="473"/>
      <c r="R45" s="473"/>
    </row>
    <row r="46" spans="1:18" ht="25.5" customHeight="1" x14ac:dyDescent="0.2">
      <c r="A46" s="309"/>
      <c r="B46" s="309"/>
      <c r="C46" s="309"/>
      <c r="D46" s="309"/>
      <c r="E46" s="309"/>
      <c r="F46" s="309"/>
      <c r="G46" s="309"/>
      <c r="H46" s="309"/>
      <c r="I46" s="309"/>
      <c r="J46" s="309"/>
      <c r="K46" s="473"/>
      <c r="L46" s="473"/>
      <c r="M46" s="473"/>
      <c r="N46" s="473"/>
      <c r="O46" s="473"/>
      <c r="P46" s="473"/>
      <c r="Q46" s="473"/>
      <c r="R46" s="473"/>
    </row>
    <row r="47" spans="1:18" ht="25.5" customHeight="1" x14ac:dyDescent="0.2">
      <c r="A47" s="309"/>
      <c r="B47" s="309"/>
      <c r="C47" s="309"/>
      <c r="D47" s="309"/>
      <c r="E47" s="309"/>
      <c r="F47" s="309"/>
      <c r="G47" s="309"/>
      <c r="H47" s="309"/>
      <c r="I47" s="309"/>
      <c r="J47" s="309"/>
      <c r="K47" s="473"/>
      <c r="L47" s="473"/>
      <c r="M47" s="473"/>
      <c r="N47" s="473"/>
      <c r="O47" s="473"/>
      <c r="P47" s="473"/>
      <c r="Q47" s="473"/>
      <c r="R47" s="473"/>
    </row>
    <row r="48" spans="1:18" ht="25.5" customHeight="1" x14ac:dyDescent="0.2">
      <c r="A48" s="309"/>
      <c r="B48" s="309"/>
      <c r="C48" s="309"/>
      <c r="D48" s="309"/>
      <c r="E48" s="309"/>
      <c r="F48" s="309"/>
      <c r="G48" s="309"/>
      <c r="H48" s="309"/>
      <c r="I48" s="309"/>
      <c r="J48" s="309"/>
      <c r="K48" s="473"/>
      <c r="L48" s="473"/>
      <c r="M48" s="473"/>
      <c r="N48" s="473"/>
      <c r="O48" s="473"/>
      <c r="P48" s="473"/>
      <c r="Q48" s="473"/>
      <c r="R48" s="473"/>
    </row>
    <row r="49" spans="1:18" ht="25.5" customHeight="1" x14ac:dyDescent="0.2">
      <c r="A49" s="309"/>
      <c r="B49" s="309"/>
      <c r="C49" s="309"/>
      <c r="D49" s="309"/>
      <c r="E49" s="309"/>
      <c r="F49" s="309"/>
      <c r="G49" s="309"/>
      <c r="H49" s="309"/>
      <c r="I49" s="309"/>
      <c r="J49" s="309"/>
      <c r="K49" s="473"/>
      <c r="L49" s="473"/>
      <c r="M49" s="473"/>
      <c r="N49" s="473"/>
      <c r="O49" s="473"/>
      <c r="P49" s="473"/>
      <c r="Q49" s="473"/>
      <c r="R49" s="473"/>
    </row>
    <row r="50" spans="1:18" ht="25.5" customHeight="1" x14ac:dyDescent="0.2">
      <c r="A50" s="309"/>
      <c r="B50" s="309"/>
      <c r="C50" s="309"/>
      <c r="D50" s="309"/>
      <c r="E50" s="309"/>
      <c r="F50" s="309"/>
      <c r="G50" s="309"/>
      <c r="H50" s="309"/>
      <c r="I50" s="309"/>
      <c r="J50" s="309"/>
      <c r="K50" s="473"/>
      <c r="L50" s="473"/>
      <c r="M50" s="473"/>
      <c r="N50" s="473"/>
      <c r="O50" s="473"/>
      <c r="P50" s="473"/>
      <c r="Q50" s="473"/>
      <c r="R50" s="473"/>
    </row>
    <row r="51" spans="1:18" ht="25.5" customHeight="1" x14ac:dyDescent="0.2">
      <c r="A51" s="309"/>
      <c r="B51" s="309"/>
      <c r="C51" s="309"/>
      <c r="D51" s="309"/>
      <c r="E51" s="309"/>
      <c r="F51" s="309"/>
      <c r="G51" s="309"/>
      <c r="H51" s="309"/>
      <c r="I51" s="309"/>
      <c r="J51" s="309"/>
      <c r="K51" s="473"/>
      <c r="L51" s="473"/>
      <c r="M51" s="473"/>
      <c r="N51" s="473"/>
      <c r="O51" s="473"/>
      <c r="P51" s="473"/>
      <c r="Q51" s="473"/>
      <c r="R51" s="473"/>
    </row>
    <row r="52" spans="1:18" ht="25.5" customHeight="1" x14ac:dyDescent="0.2">
      <c r="A52" s="309"/>
      <c r="B52" s="309"/>
      <c r="C52" s="309"/>
      <c r="D52" s="309"/>
      <c r="E52" s="309"/>
      <c r="F52" s="309"/>
      <c r="G52" s="309"/>
      <c r="H52" s="309"/>
      <c r="I52" s="309"/>
      <c r="J52" s="309"/>
      <c r="K52" s="473"/>
      <c r="L52" s="473"/>
      <c r="M52" s="473"/>
      <c r="N52" s="473"/>
      <c r="O52" s="473"/>
      <c r="P52" s="473"/>
      <c r="Q52" s="473"/>
      <c r="R52" s="473"/>
    </row>
    <row r="53" spans="1:18" ht="25.5" customHeight="1" x14ac:dyDescent="0.2">
      <c r="A53" s="309"/>
      <c r="B53" s="309"/>
      <c r="C53" s="309"/>
      <c r="D53" s="309"/>
      <c r="E53" s="309"/>
      <c r="F53" s="309"/>
      <c r="G53" s="309"/>
      <c r="H53" s="309"/>
      <c r="I53" s="309"/>
      <c r="J53" s="309"/>
      <c r="K53" s="473"/>
      <c r="L53" s="473"/>
      <c r="M53" s="473"/>
      <c r="N53" s="473"/>
      <c r="O53" s="473"/>
      <c r="P53" s="473"/>
      <c r="Q53" s="473"/>
      <c r="R53" s="473"/>
    </row>
    <row r="54" spans="1:18" ht="25.5" customHeight="1" x14ac:dyDescent="0.2">
      <c r="A54" s="309"/>
      <c r="B54" s="309"/>
      <c r="C54" s="309"/>
      <c r="D54" s="309"/>
      <c r="E54" s="309"/>
      <c r="F54" s="309"/>
      <c r="G54" s="309"/>
      <c r="H54" s="309"/>
      <c r="I54" s="309"/>
      <c r="J54" s="309"/>
      <c r="K54" s="473"/>
      <c r="L54" s="473"/>
      <c r="M54" s="473"/>
      <c r="N54" s="473"/>
      <c r="O54" s="473"/>
      <c r="P54" s="473"/>
      <c r="Q54" s="473"/>
      <c r="R54" s="473"/>
    </row>
    <row r="55" spans="1:18" ht="25.5" customHeight="1" x14ac:dyDescent="0.2">
      <c r="A55" s="309"/>
      <c r="B55" s="309"/>
      <c r="C55" s="309"/>
      <c r="D55" s="309"/>
      <c r="E55" s="309"/>
      <c r="F55" s="309"/>
      <c r="G55" s="309"/>
      <c r="H55" s="309"/>
      <c r="I55" s="309"/>
      <c r="J55" s="309"/>
      <c r="K55" s="473"/>
      <c r="L55" s="473"/>
      <c r="M55" s="473"/>
      <c r="N55" s="473"/>
      <c r="O55" s="473"/>
      <c r="P55" s="473"/>
      <c r="Q55" s="473"/>
      <c r="R55" s="473"/>
    </row>
    <row r="56" spans="1:18" ht="25.5" customHeight="1" x14ac:dyDescent="0.2">
      <c r="A56" s="309"/>
      <c r="B56" s="309"/>
      <c r="C56" s="309"/>
      <c r="D56" s="309"/>
      <c r="E56" s="309"/>
      <c r="F56" s="309"/>
      <c r="G56" s="309"/>
      <c r="H56" s="309"/>
      <c r="I56" s="309"/>
      <c r="J56" s="309"/>
      <c r="K56" s="473"/>
      <c r="L56" s="473"/>
      <c r="M56" s="473"/>
      <c r="N56" s="473"/>
      <c r="O56" s="473"/>
      <c r="P56" s="473"/>
      <c r="Q56" s="473"/>
      <c r="R56" s="473"/>
    </row>
    <row r="57" spans="1:18" ht="25.5" customHeight="1" x14ac:dyDescent="0.2">
      <c r="A57" s="309"/>
      <c r="B57" s="309"/>
      <c r="C57" s="309"/>
      <c r="D57" s="309"/>
      <c r="E57" s="309"/>
      <c r="F57" s="309"/>
      <c r="G57" s="309"/>
      <c r="H57" s="309"/>
      <c r="I57" s="309"/>
      <c r="J57" s="309"/>
      <c r="K57" s="473"/>
      <c r="L57" s="473"/>
      <c r="M57" s="473"/>
      <c r="N57" s="473"/>
      <c r="O57" s="473"/>
      <c r="P57" s="473"/>
      <c r="Q57" s="473"/>
      <c r="R57" s="473"/>
    </row>
    <row r="58" spans="1:18" ht="25.5" customHeight="1" x14ac:dyDescent="0.2">
      <c r="A58" s="309"/>
      <c r="B58" s="309"/>
      <c r="C58" s="309"/>
      <c r="D58" s="309"/>
      <c r="E58" s="309"/>
      <c r="F58" s="309"/>
      <c r="G58" s="309"/>
      <c r="H58" s="309"/>
      <c r="I58" s="309"/>
      <c r="J58" s="309"/>
      <c r="K58" s="473"/>
      <c r="L58" s="473"/>
      <c r="M58" s="473"/>
      <c r="N58" s="473"/>
      <c r="O58" s="473"/>
      <c r="P58" s="473"/>
      <c r="Q58" s="473"/>
      <c r="R58" s="473"/>
    </row>
    <row r="59" spans="1:18" ht="25.5" customHeight="1" x14ac:dyDescent="0.2">
      <c r="A59" s="309"/>
      <c r="B59" s="309"/>
      <c r="C59" s="309"/>
      <c r="D59" s="309"/>
      <c r="E59" s="309"/>
      <c r="F59" s="309"/>
      <c r="G59" s="309"/>
      <c r="H59" s="309"/>
      <c r="I59" s="309"/>
      <c r="J59" s="309"/>
      <c r="K59" s="473"/>
      <c r="L59" s="473"/>
      <c r="M59" s="473"/>
      <c r="N59" s="473"/>
      <c r="O59" s="473"/>
      <c r="P59" s="473"/>
      <c r="Q59" s="473"/>
      <c r="R59" s="473"/>
    </row>
    <row r="60" spans="1:18" ht="25.5" customHeight="1" x14ac:dyDescent="0.2">
      <c r="A60" s="309"/>
      <c r="B60" s="309"/>
      <c r="C60" s="309"/>
      <c r="D60" s="309"/>
      <c r="E60" s="309"/>
      <c r="F60" s="309"/>
      <c r="G60" s="309"/>
      <c r="H60" s="309"/>
      <c r="I60" s="309"/>
      <c r="J60" s="309"/>
      <c r="K60" s="473"/>
      <c r="L60" s="473"/>
      <c r="M60" s="473"/>
      <c r="N60" s="473"/>
      <c r="O60" s="473"/>
      <c r="P60" s="473"/>
      <c r="Q60" s="473"/>
      <c r="R60" s="473"/>
    </row>
    <row r="61" spans="1:18" ht="12.75" customHeight="1" x14ac:dyDescent="0.2">
      <c r="A61" s="309"/>
      <c r="B61" s="309"/>
      <c r="C61" s="309"/>
      <c r="D61" s="309"/>
      <c r="E61" s="309"/>
      <c r="F61" s="309"/>
      <c r="G61" s="309"/>
      <c r="H61" s="309"/>
      <c r="I61" s="309"/>
      <c r="J61" s="309"/>
      <c r="K61" s="473"/>
      <c r="L61" s="473"/>
      <c r="M61" s="473"/>
      <c r="N61" s="473"/>
      <c r="O61" s="473"/>
      <c r="P61" s="473"/>
      <c r="Q61" s="473"/>
      <c r="R61" s="473"/>
    </row>
    <row r="62" spans="1:18" ht="12.75" customHeight="1" x14ac:dyDescent="0.2">
      <c r="A62" s="309"/>
      <c r="B62" s="309"/>
      <c r="C62" s="309"/>
      <c r="D62" s="309"/>
      <c r="E62" s="309"/>
      <c r="F62" s="309"/>
      <c r="G62" s="309"/>
      <c r="H62" s="309"/>
      <c r="I62" s="309"/>
      <c r="J62" s="309"/>
      <c r="K62" s="473"/>
      <c r="L62" s="473"/>
      <c r="M62" s="473"/>
      <c r="N62" s="473"/>
      <c r="O62" s="473"/>
      <c r="P62" s="473"/>
      <c r="Q62" s="473"/>
      <c r="R62" s="473"/>
    </row>
    <row r="63" spans="1:18" ht="12.75" customHeight="1" x14ac:dyDescent="0.2">
      <c r="A63" s="309"/>
      <c r="B63" s="309"/>
      <c r="C63" s="309"/>
      <c r="D63" s="309"/>
      <c r="E63" s="309"/>
      <c r="F63" s="309"/>
      <c r="G63" s="309"/>
      <c r="H63" s="309"/>
      <c r="I63" s="309"/>
      <c r="J63" s="309"/>
      <c r="K63" s="473"/>
      <c r="L63" s="473"/>
      <c r="M63" s="473"/>
      <c r="N63" s="473"/>
      <c r="O63" s="473"/>
      <c r="P63" s="473"/>
      <c r="Q63" s="473"/>
      <c r="R63" s="473"/>
    </row>
    <row r="64" spans="1:18" ht="12.75" customHeight="1" x14ac:dyDescent="0.2">
      <c r="A64" s="309"/>
      <c r="B64" s="309"/>
      <c r="C64" s="309"/>
      <c r="D64" s="309"/>
      <c r="E64" s="309"/>
      <c r="F64" s="309"/>
      <c r="G64" s="309"/>
      <c r="H64" s="309"/>
      <c r="I64" s="309"/>
      <c r="J64" s="309"/>
      <c r="K64" s="473"/>
      <c r="L64" s="473"/>
      <c r="M64" s="473"/>
      <c r="N64" s="473"/>
      <c r="O64" s="473"/>
      <c r="P64" s="473"/>
      <c r="Q64" s="473"/>
      <c r="R64" s="473"/>
    </row>
    <row r="65" spans="1:18" ht="12.75" customHeight="1" x14ac:dyDescent="0.2">
      <c r="A65" s="309"/>
      <c r="B65" s="309"/>
      <c r="C65" s="309"/>
      <c r="D65" s="309"/>
      <c r="E65" s="309"/>
      <c r="F65" s="309"/>
      <c r="G65" s="309"/>
      <c r="H65" s="309"/>
      <c r="I65" s="309"/>
      <c r="J65" s="309"/>
      <c r="K65" s="473"/>
      <c r="L65" s="473"/>
      <c r="M65" s="473"/>
      <c r="N65" s="473"/>
      <c r="O65" s="473"/>
      <c r="P65" s="473"/>
      <c r="Q65" s="473"/>
      <c r="R65" s="473"/>
    </row>
    <row r="66" spans="1:18" ht="12.75" customHeight="1" x14ac:dyDescent="0.2">
      <c r="A66" s="309"/>
      <c r="B66" s="309"/>
      <c r="C66" s="309"/>
      <c r="D66" s="309"/>
      <c r="E66" s="309"/>
      <c r="F66" s="309"/>
      <c r="G66" s="309"/>
      <c r="H66" s="309"/>
      <c r="I66" s="309"/>
      <c r="J66" s="309"/>
      <c r="K66" s="473"/>
      <c r="L66" s="473"/>
      <c r="M66" s="473"/>
      <c r="N66" s="473"/>
      <c r="O66" s="473"/>
      <c r="P66" s="473"/>
      <c r="Q66" s="473"/>
      <c r="R66" s="473"/>
    </row>
    <row r="67" spans="1:18" ht="12.75" customHeight="1" x14ac:dyDescent="0.2">
      <c r="A67" s="309"/>
      <c r="B67" s="309"/>
      <c r="C67" s="309"/>
      <c r="D67" s="309"/>
      <c r="E67" s="309"/>
      <c r="F67" s="309"/>
      <c r="G67" s="309"/>
      <c r="H67" s="309"/>
      <c r="I67" s="309"/>
      <c r="J67" s="309"/>
      <c r="K67" s="473"/>
      <c r="L67" s="473"/>
      <c r="M67" s="473"/>
      <c r="N67" s="473"/>
      <c r="O67" s="473"/>
      <c r="P67" s="473"/>
      <c r="Q67" s="473"/>
      <c r="R67" s="473"/>
    </row>
    <row r="68" spans="1:18" ht="12.75" customHeight="1" x14ac:dyDescent="0.2">
      <c r="A68" s="309"/>
      <c r="B68" s="309"/>
      <c r="C68" s="309"/>
      <c r="D68" s="309"/>
      <c r="E68" s="309"/>
      <c r="F68" s="309"/>
      <c r="G68" s="309"/>
      <c r="H68" s="309"/>
      <c r="I68" s="309"/>
      <c r="J68" s="309"/>
      <c r="K68" s="473"/>
      <c r="L68" s="473"/>
      <c r="M68" s="473"/>
      <c r="N68" s="473"/>
      <c r="O68" s="473"/>
      <c r="P68" s="473"/>
      <c r="Q68" s="473"/>
      <c r="R68" s="473"/>
    </row>
    <row r="69" spans="1:18" ht="12.75" customHeight="1" x14ac:dyDescent="0.2">
      <c r="A69" s="309"/>
      <c r="B69" s="309"/>
      <c r="C69" s="309"/>
      <c r="D69" s="309"/>
      <c r="E69" s="309"/>
      <c r="F69" s="309"/>
      <c r="G69" s="309"/>
      <c r="H69" s="309"/>
      <c r="I69" s="309"/>
      <c r="J69" s="309"/>
      <c r="K69" s="473"/>
      <c r="L69" s="473"/>
      <c r="M69" s="473"/>
      <c r="N69" s="473"/>
      <c r="O69" s="473"/>
      <c r="P69" s="473"/>
      <c r="Q69" s="473"/>
      <c r="R69" s="473"/>
    </row>
    <row r="70" spans="1:18" ht="12.75" customHeight="1" x14ac:dyDescent="0.2">
      <c r="A70" s="309"/>
      <c r="B70" s="309"/>
      <c r="C70" s="309"/>
      <c r="D70" s="309"/>
      <c r="E70" s="309"/>
      <c r="F70" s="309"/>
      <c r="G70" s="309"/>
      <c r="H70" s="309"/>
      <c r="I70" s="309"/>
      <c r="J70" s="309"/>
      <c r="K70" s="473"/>
      <c r="L70" s="473"/>
      <c r="M70" s="473"/>
      <c r="N70" s="473"/>
      <c r="O70" s="473"/>
      <c r="P70" s="473"/>
      <c r="Q70" s="473"/>
      <c r="R70" s="473"/>
    </row>
    <row r="71" spans="1:18" ht="12.75" customHeight="1" x14ac:dyDescent="0.2">
      <c r="A71" s="309"/>
      <c r="B71" s="309"/>
      <c r="C71" s="309"/>
      <c r="D71" s="309"/>
      <c r="E71" s="309"/>
      <c r="F71" s="309"/>
      <c r="G71" s="309"/>
      <c r="H71" s="309"/>
      <c r="I71" s="309"/>
      <c r="J71" s="309"/>
      <c r="K71" s="473"/>
      <c r="L71" s="473"/>
      <c r="M71" s="473"/>
      <c r="N71" s="473"/>
      <c r="O71" s="473"/>
      <c r="P71" s="473"/>
      <c r="Q71" s="473"/>
      <c r="R71" s="473"/>
    </row>
    <row r="72" spans="1:18" ht="12.75" customHeight="1" x14ac:dyDescent="0.2">
      <c r="A72" s="309"/>
      <c r="B72" s="309"/>
      <c r="C72" s="309"/>
      <c r="D72" s="309"/>
      <c r="E72" s="309"/>
      <c r="F72" s="309"/>
      <c r="G72" s="309"/>
      <c r="H72" s="309"/>
      <c r="I72" s="309"/>
      <c r="J72" s="309"/>
      <c r="K72" s="473"/>
      <c r="L72" s="473"/>
      <c r="M72" s="473"/>
      <c r="N72" s="473"/>
      <c r="O72" s="473"/>
      <c r="P72" s="473"/>
      <c r="Q72" s="473"/>
      <c r="R72" s="473"/>
    </row>
    <row r="73" spans="1:18" ht="12.75" customHeight="1" x14ac:dyDescent="0.2">
      <c r="A73" s="309"/>
      <c r="B73" s="309"/>
      <c r="C73" s="309"/>
      <c r="D73" s="309"/>
      <c r="E73" s="309"/>
      <c r="F73" s="309"/>
      <c r="G73" s="309"/>
      <c r="H73" s="309"/>
      <c r="I73" s="309"/>
      <c r="J73" s="309"/>
      <c r="K73" s="473"/>
      <c r="L73" s="473"/>
      <c r="M73" s="473"/>
      <c r="N73" s="473"/>
      <c r="O73" s="473"/>
      <c r="P73" s="473"/>
      <c r="Q73" s="473"/>
      <c r="R73" s="473"/>
    </row>
    <row r="74" spans="1:18" ht="12.75" customHeight="1" x14ac:dyDescent="0.2">
      <c r="A74" s="309"/>
      <c r="B74" s="309"/>
      <c r="C74" s="309"/>
      <c r="D74" s="309"/>
      <c r="E74" s="309"/>
      <c r="F74" s="309"/>
      <c r="G74" s="309"/>
      <c r="H74" s="309"/>
      <c r="I74" s="309"/>
      <c r="J74" s="309"/>
      <c r="K74" s="473"/>
      <c r="L74" s="473"/>
      <c r="M74" s="473"/>
      <c r="N74" s="473"/>
      <c r="O74" s="473"/>
      <c r="P74" s="473"/>
      <c r="Q74" s="473"/>
      <c r="R74" s="473"/>
    </row>
    <row r="75" spans="1:18" ht="12.75" customHeight="1" x14ac:dyDescent="0.2">
      <c r="A75" s="309"/>
      <c r="B75" s="309"/>
      <c r="C75" s="309"/>
      <c r="D75" s="309"/>
      <c r="E75" s="309"/>
      <c r="F75" s="309"/>
      <c r="G75" s="309"/>
      <c r="H75" s="309"/>
      <c r="I75" s="309"/>
      <c r="J75" s="309"/>
      <c r="K75" s="473"/>
      <c r="L75" s="473"/>
      <c r="M75" s="473"/>
      <c r="N75" s="473"/>
      <c r="O75" s="473"/>
      <c r="P75" s="473"/>
      <c r="Q75" s="473"/>
      <c r="R75" s="473"/>
    </row>
    <row r="76" spans="1:18" ht="12.75" customHeight="1" x14ac:dyDescent="0.2">
      <c r="A76" s="309"/>
      <c r="B76" s="309"/>
      <c r="C76" s="309"/>
      <c r="D76" s="309"/>
      <c r="E76" s="309"/>
      <c r="F76" s="309"/>
      <c r="G76" s="309"/>
      <c r="H76" s="309"/>
      <c r="I76" s="309"/>
      <c r="J76" s="309"/>
      <c r="K76" s="473"/>
      <c r="L76" s="473"/>
      <c r="M76" s="473"/>
      <c r="N76" s="473"/>
      <c r="O76" s="473"/>
      <c r="P76" s="473"/>
      <c r="Q76" s="473"/>
      <c r="R76" s="473"/>
    </row>
    <row r="77" spans="1:18" ht="12.75" customHeight="1" x14ac:dyDescent="0.2">
      <c r="A77" s="309"/>
      <c r="B77" s="309"/>
      <c r="C77" s="309"/>
      <c r="D77" s="309"/>
      <c r="E77" s="309"/>
      <c r="F77" s="309"/>
      <c r="G77" s="309"/>
      <c r="H77" s="309"/>
      <c r="I77" s="309"/>
      <c r="J77" s="309"/>
      <c r="K77" s="473"/>
      <c r="L77" s="473"/>
      <c r="M77" s="473"/>
      <c r="N77" s="473"/>
      <c r="O77" s="473"/>
      <c r="P77" s="473"/>
      <c r="Q77" s="473"/>
      <c r="R77" s="473"/>
    </row>
    <row r="78" spans="1:18" ht="12.75" customHeight="1" x14ac:dyDescent="0.2">
      <c r="A78" s="309"/>
      <c r="B78" s="309"/>
      <c r="C78" s="309"/>
      <c r="D78" s="309"/>
      <c r="E78" s="309"/>
      <c r="F78" s="309"/>
      <c r="G78" s="309"/>
      <c r="H78" s="309"/>
      <c r="I78" s="309"/>
      <c r="J78" s="309"/>
      <c r="K78" s="473"/>
      <c r="L78" s="473"/>
      <c r="M78" s="473"/>
      <c r="N78" s="473"/>
      <c r="O78" s="473"/>
      <c r="P78" s="473"/>
      <c r="Q78" s="473"/>
      <c r="R78" s="473"/>
    </row>
    <row r="79" spans="1:18" ht="12.75" customHeight="1" x14ac:dyDescent="0.2">
      <c r="A79" s="309"/>
      <c r="B79" s="309"/>
      <c r="C79" s="309"/>
      <c r="D79" s="309"/>
      <c r="E79" s="309"/>
      <c r="F79" s="309"/>
      <c r="G79" s="309"/>
      <c r="H79" s="309"/>
      <c r="I79" s="309"/>
      <c r="J79" s="309"/>
      <c r="K79" s="473"/>
      <c r="L79" s="473"/>
      <c r="M79" s="473"/>
      <c r="N79" s="473"/>
      <c r="O79" s="473"/>
      <c r="P79" s="473"/>
      <c r="Q79" s="473"/>
      <c r="R79" s="473"/>
    </row>
    <row r="80" spans="1:18" ht="12.75" customHeight="1" x14ac:dyDescent="0.2">
      <c r="A80" s="309"/>
      <c r="B80" s="309"/>
      <c r="C80" s="309"/>
      <c r="D80" s="309"/>
      <c r="E80" s="309"/>
      <c r="F80" s="309"/>
      <c r="G80" s="309"/>
      <c r="H80" s="309"/>
      <c r="I80" s="309"/>
      <c r="J80" s="309"/>
      <c r="K80" s="473"/>
      <c r="L80" s="473"/>
      <c r="M80" s="473"/>
      <c r="N80" s="473"/>
      <c r="O80" s="473"/>
      <c r="P80" s="473"/>
      <c r="Q80" s="473"/>
      <c r="R80" s="473"/>
    </row>
    <row r="81" spans="1:18" ht="12.75" customHeight="1" x14ac:dyDescent="0.2">
      <c r="A81" s="309"/>
      <c r="B81" s="309"/>
      <c r="C81" s="309"/>
      <c r="D81" s="309"/>
      <c r="E81" s="309"/>
      <c r="F81" s="309"/>
      <c r="G81" s="309"/>
      <c r="H81" s="309"/>
      <c r="I81" s="309"/>
      <c r="J81" s="309"/>
      <c r="K81" s="473"/>
      <c r="L81" s="473"/>
      <c r="M81" s="473"/>
      <c r="N81" s="473"/>
      <c r="O81" s="473"/>
      <c r="P81" s="473"/>
      <c r="Q81" s="473"/>
      <c r="R81" s="473"/>
    </row>
    <row r="82" spans="1:18" ht="12.75" customHeight="1" x14ac:dyDescent="0.2">
      <c r="A82" s="309"/>
      <c r="B82" s="309"/>
      <c r="C82" s="309"/>
      <c r="D82" s="309"/>
      <c r="E82" s="309"/>
      <c r="F82" s="309"/>
      <c r="G82" s="309"/>
      <c r="H82" s="309"/>
      <c r="I82" s="309"/>
      <c r="J82" s="309"/>
      <c r="K82" s="473"/>
      <c r="L82" s="473"/>
      <c r="M82" s="473"/>
      <c r="N82" s="473"/>
      <c r="O82" s="473"/>
      <c r="P82" s="473"/>
      <c r="Q82" s="473"/>
      <c r="R82" s="473"/>
    </row>
    <row r="83" spans="1:18" ht="12.75" customHeight="1" x14ac:dyDescent="0.2">
      <c r="A83" s="309"/>
      <c r="B83" s="309"/>
      <c r="C83" s="309"/>
      <c r="D83" s="309"/>
      <c r="E83" s="309"/>
      <c r="F83" s="309"/>
      <c r="G83" s="309"/>
      <c r="H83" s="309"/>
      <c r="I83" s="309"/>
      <c r="J83" s="309"/>
      <c r="K83" s="473"/>
      <c r="L83" s="473"/>
      <c r="M83" s="473"/>
      <c r="N83" s="473"/>
      <c r="O83" s="473"/>
      <c r="P83" s="473"/>
      <c r="Q83" s="473"/>
      <c r="R83" s="473"/>
    </row>
    <row r="84" spans="1:18" ht="12.75" customHeight="1" x14ac:dyDescent="0.2">
      <c r="A84" s="309"/>
      <c r="B84" s="309"/>
      <c r="C84" s="309"/>
      <c r="D84" s="309"/>
      <c r="E84" s="309"/>
      <c r="F84" s="309"/>
      <c r="G84" s="309"/>
      <c r="H84" s="309"/>
      <c r="I84" s="309"/>
      <c r="J84" s="309"/>
      <c r="K84" s="473"/>
      <c r="L84" s="473"/>
      <c r="M84" s="473"/>
      <c r="N84" s="473"/>
      <c r="O84" s="473"/>
      <c r="P84" s="473"/>
      <c r="Q84" s="473"/>
      <c r="R84" s="473"/>
    </row>
    <row r="85" spans="1:18" ht="12.75" customHeight="1" x14ac:dyDescent="0.2">
      <c r="A85" s="309"/>
      <c r="B85" s="309"/>
      <c r="C85" s="309"/>
      <c r="D85" s="309"/>
      <c r="E85" s="309"/>
      <c r="F85" s="309"/>
      <c r="G85" s="309"/>
      <c r="H85" s="309"/>
      <c r="I85" s="309"/>
      <c r="J85" s="309"/>
      <c r="K85" s="473"/>
      <c r="L85" s="473"/>
      <c r="M85" s="473"/>
      <c r="N85" s="473"/>
      <c r="O85" s="473"/>
      <c r="P85" s="473"/>
      <c r="Q85" s="473"/>
      <c r="R85" s="473"/>
    </row>
    <row r="86" spans="1:18" ht="12.75" customHeight="1" x14ac:dyDescent="0.2">
      <c r="A86" s="309"/>
      <c r="B86" s="309"/>
      <c r="C86" s="309"/>
      <c r="D86" s="309"/>
      <c r="E86" s="309"/>
      <c r="F86" s="309"/>
      <c r="G86" s="309"/>
      <c r="H86" s="309"/>
      <c r="I86" s="309"/>
      <c r="J86" s="309"/>
      <c r="K86" s="473"/>
      <c r="L86" s="473"/>
      <c r="M86" s="473"/>
      <c r="N86" s="473"/>
      <c r="O86" s="473"/>
      <c r="P86" s="473"/>
      <c r="Q86" s="473"/>
      <c r="R86" s="473"/>
    </row>
    <row r="87" spans="1:18" ht="12.75" customHeight="1" x14ac:dyDescent="0.2">
      <c r="A87" s="309"/>
      <c r="B87" s="309"/>
      <c r="C87" s="309"/>
      <c r="D87" s="309"/>
      <c r="E87" s="309"/>
      <c r="F87" s="309"/>
      <c r="G87" s="309"/>
      <c r="H87" s="309"/>
      <c r="I87" s="309"/>
      <c r="J87" s="309"/>
      <c r="K87" s="473"/>
      <c r="L87" s="473"/>
      <c r="M87" s="473"/>
      <c r="N87" s="473"/>
      <c r="O87" s="473"/>
      <c r="P87" s="473"/>
      <c r="Q87" s="473"/>
      <c r="R87" s="473"/>
    </row>
    <row r="88" spans="1:18" ht="12.75" customHeight="1" x14ac:dyDescent="0.2">
      <c r="A88" s="309"/>
      <c r="B88" s="309"/>
      <c r="C88" s="309"/>
      <c r="D88" s="309"/>
      <c r="E88" s="309"/>
      <c r="F88" s="309"/>
      <c r="G88" s="309"/>
      <c r="H88" s="309"/>
      <c r="I88" s="309"/>
      <c r="J88" s="309"/>
      <c r="K88" s="473"/>
      <c r="L88" s="473"/>
      <c r="M88" s="473"/>
      <c r="N88" s="473"/>
      <c r="O88" s="473"/>
      <c r="P88" s="473"/>
      <c r="Q88" s="473"/>
      <c r="R88" s="473"/>
    </row>
    <row r="89" spans="1:18" ht="12.75" customHeight="1" x14ac:dyDescent="0.2">
      <c r="A89" s="309"/>
      <c r="B89" s="309"/>
      <c r="C89" s="309"/>
      <c r="D89" s="309"/>
      <c r="E89" s="309"/>
      <c r="F89" s="309"/>
      <c r="G89" s="309"/>
      <c r="H89" s="309"/>
      <c r="I89" s="309"/>
      <c r="J89" s="309"/>
      <c r="K89" s="473"/>
      <c r="L89" s="473"/>
      <c r="M89" s="473"/>
      <c r="N89" s="473"/>
      <c r="O89" s="473"/>
      <c r="P89" s="473"/>
      <c r="Q89" s="473"/>
      <c r="R89" s="473"/>
    </row>
    <row r="90" spans="1:18" ht="12.75" customHeight="1" x14ac:dyDescent="0.2">
      <c r="A90" s="309"/>
      <c r="B90" s="309"/>
      <c r="C90" s="309"/>
      <c r="D90" s="309"/>
      <c r="E90" s="309"/>
      <c r="F90" s="309"/>
      <c r="G90" s="309"/>
      <c r="H90" s="309"/>
      <c r="I90" s="309"/>
      <c r="J90" s="309"/>
      <c r="K90" s="473"/>
      <c r="L90" s="473"/>
      <c r="M90" s="473"/>
      <c r="N90" s="473"/>
      <c r="O90" s="473"/>
      <c r="P90" s="473"/>
      <c r="Q90" s="473"/>
      <c r="R90" s="473"/>
    </row>
    <row r="91" spans="1:18" ht="12.75" customHeight="1" x14ac:dyDescent="0.2">
      <c r="A91" s="309"/>
      <c r="B91" s="309"/>
      <c r="C91" s="309"/>
      <c r="D91" s="309"/>
      <c r="E91" s="309"/>
      <c r="F91" s="309"/>
      <c r="G91" s="309"/>
      <c r="H91" s="309"/>
      <c r="I91" s="309"/>
      <c r="J91" s="309"/>
      <c r="K91" s="473"/>
      <c r="L91" s="473"/>
      <c r="M91" s="473"/>
      <c r="N91" s="473"/>
      <c r="O91" s="473"/>
      <c r="P91" s="473"/>
      <c r="Q91" s="473"/>
      <c r="R91" s="473"/>
    </row>
    <row r="92" spans="1:18" ht="12.75" customHeight="1" x14ac:dyDescent="0.2">
      <c r="A92" s="309"/>
      <c r="B92" s="309"/>
      <c r="C92" s="309"/>
      <c r="D92" s="309"/>
      <c r="E92" s="309"/>
      <c r="F92" s="309"/>
      <c r="G92" s="309"/>
      <c r="H92" s="309"/>
      <c r="I92" s="309"/>
      <c r="J92" s="309"/>
      <c r="K92" s="473"/>
      <c r="L92" s="473"/>
      <c r="M92" s="473"/>
      <c r="N92" s="473"/>
      <c r="O92" s="473"/>
      <c r="P92" s="473"/>
      <c r="Q92" s="473"/>
      <c r="R92" s="473"/>
    </row>
    <row r="93" spans="1:18" ht="12.75" customHeight="1" x14ac:dyDescent="0.2">
      <c r="A93" s="309"/>
      <c r="B93" s="309"/>
      <c r="C93" s="309"/>
      <c r="D93" s="309"/>
      <c r="E93" s="309"/>
      <c r="F93" s="309"/>
      <c r="G93" s="309"/>
      <c r="H93" s="309"/>
      <c r="I93" s="309"/>
      <c r="J93" s="309"/>
      <c r="K93" s="473"/>
      <c r="L93" s="473"/>
      <c r="M93" s="473"/>
      <c r="N93" s="473"/>
      <c r="O93" s="473"/>
      <c r="P93" s="473"/>
      <c r="Q93" s="473"/>
      <c r="R93" s="473"/>
    </row>
    <row r="94" spans="1:18" ht="12.75" customHeight="1" x14ac:dyDescent="0.2">
      <c r="A94" s="309"/>
      <c r="B94" s="309"/>
      <c r="C94" s="309"/>
      <c r="D94" s="309"/>
      <c r="E94" s="309"/>
      <c r="F94" s="309"/>
      <c r="G94" s="309"/>
      <c r="H94" s="309"/>
      <c r="I94" s="309"/>
      <c r="J94" s="309"/>
      <c r="K94" s="473"/>
      <c r="L94" s="473"/>
      <c r="M94" s="473"/>
      <c r="N94" s="473"/>
      <c r="O94" s="473"/>
      <c r="P94" s="473"/>
      <c r="Q94" s="473"/>
      <c r="R94" s="473"/>
    </row>
    <row r="95" spans="1:18" ht="12.75" customHeight="1" x14ac:dyDescent="0.2">
      <c r="A95" s="309"/>
      <c r="B95" s="309"/>
      <c r="C95" s="309"/>
      <c r="D95" s="309"/>
      <c r="E95" s="309"/>
      <c r="F95" s="309"/>
      <c r="G95" s="309"/>
      <c r="H95" s="309"/>
      <c r="I95" s="309"/>
      <c r="J95" s="309"/>
      <c r="K95" s="473"/>
      <c r="L95" s="473"/>
      <c r="M95" s="473"/>
      <c r="N95" s="473"/>
      <c r="O95" s="473"/>
      <c r="P95" s="473"/>
      <c r="Q95" s="473"/>
      <c r="R95" s="473"/>
    </row>
    <row r="96" spans="1:18" ht="12.75" customHeight="1" x14ac:dyDescent="0.2">
      <c r="A96" s="309"/>
      <c r="B96" s="309"/>
      <c r="C96" s="309"/>
      <c r="D96" s="309"/>
      <c r="E96" s="309"/>
      <c r="F96" s="309"/>
      <c r="G96" s="309"/>
      <c r="H96" s="309"/>
      <c r="I96" s="309"/>
      <c r="J96" s="309"/>
      <c r="K96" s="473"/>
      <c r="L96" s="473"/>
      <c r="M96" s="473"/>
      <c r="N96" s="473"/>
      <c r="O96" s="473"/>
      <c r="P96" s="473"/>
      <c r="Q96" s="473"/>
      <c r="R96" s="473"/>
    </row>
    <row r="97" spans="1:18" ht="12.75" customHeight="1" x14ac:dyDescent="0.2">
      <c r="A97" s="309"/>
      <c r="B97" s="309"/>
      <c r="C97" s="309"/>
      <c r="D97" s="309"/>
      <c r="E97" s="309"/>
      <c r="F97" s="309"/>
      <c r="G97" s="309"/>
      <c r="H97" s="309"/>
      <c r="I97" s="309"/>
      <c r="J97" s="309"/>
      <c r="K97" s="473"/>
      <c r="L97" s="473"/>
      <c r="M97" s="473"/>
      <c r="N97" s="473"/>
      <c r="O97" s="473"/>
      <c r="P97" s="473"/>
      <c r="Q97" s="473"/>
      <c r="R97" s="473"/>
    </row>
    <row r="98" spans="1:18" ht="12.75" customHeight="1" x14ac:dyDescent="0.2">
      <c r="A98" s="309"/>
      <c r="B98" s="309"/>
      <c r="C98" s="309"/>
      <c r="D98" s="309"/>
      <c r="E98" s="309"/>
      <c r="F98" s="309"/>
      <c r="G98" s="309"/>
      <c r="H98" s="309"/>
      <c r="I98" s="309"/>
      <c r="J98" s="309"/>
      <c r="K98" s="473"/>
      <c r="L98" s="473"/>
      <c r="M98" s="473"/>
      <c r="N98" s="473"/>
      <c r="O98" s="473"/>
      <c r="P98" s="473"/>
      <c r="Q98" s="473"/>
      <c r="R98" s="473"/>
    </row>
    <row r="99" spans="1:18" ht="12.75" customHeight="1" x14ac:dyDescent="0.2">
      <c r="A99" s="309"/>
      <c r="B99" s="309"/>
      <c r="C99" s="309"/>
      <c r="D99" s="309"/>
      <c r="E99" s="309"/>
      <c r="F99" s="309"/>
      <c r="G99" s="309"/>
      <c r="H99" s="309"/>
      <c r="I99" s="309"/>
      <c r="J99" s="309"/>
      <c r="K99" s="473"/>
      <c r="L99" s="473"/>
      <c r="M99" s="473"/>
      <c r="N99" s="473"/>
      <c r="O99" s="473"/>
      <c r="P99" s="473"/>
      <c r="Q99" s="473"/>
      <c r="R99" s="473"/>
    </row>
    <row r="100" spans="1:18" ht="12.75" customHeight="1" x14ac:dyDescent="0.2">
      <c r="A100" s="309"/>
      <c r="B100" s="309"/>
      <c r="C100" s="309"/>
      <c r="D100" s="309"/>
      <c r="E100" s="309"/>
      <c r="F100" s="309"/>
      <c r="G100" s="309"/>
      <c r="H100" s="309"/>
      <c r="I100" s="309"/>
      <c r="J100" s="309"/>
      <c r="K100" s="473"/>
      <c r="L100" s="473"/>
      <c r="M100" s="473"/>
      <c r="N100" s="473"/>
      <c r="O100" s="473"/>
      <c r="P100" s="473"/>
      <c r="Q100" s="473"/>
      <c r="R100" s="473"/>
    </row>
    <row r="101" spans="1:18" ht="12.75" customHeight="1" x14ac:dyDescent="0.2">
      <c r="A101" s="309"/>
      <c r="B101" s="309"/>
      <c r="C101" s="309"/>
      <c r="D101" s="309"/>
      <c r="E101" s="309"/>
      <c r="F101" s="309"/>
      <c r="G101" s="309"/>
      <c r="H101" s="309"/>
      <c r="I101" s="309"/>
      <c r="J101" s="309"/>
    </row>
    <row r="102" spans="1:18" ht="12.75" customHeight="1" x14ac:dyDescent="0.2">
      <c r="A102" s="309"/>
      <c r="B102" s="309"/>
      <c r="C102" s="309"/>
      <c r="D102" s="309"/>
      <c r="E102" s="309"/>
      <c r="F102" s="309"/>
      <c r="G102" s="309"/>
      <c r="H102" s="309"/>
      <c r="I102" s="309"/>
      <c r="J102" s="309"/>
    </row>
    <row r="103" spans="1:18" ht="12.75" customHeight="1" x14ac:dyDescent="0.25">
      <c r="A103" s="475"/>
      <c r="B103" s="475"/>
      <c r="C103" s="475"/>
      <c r="D103" s="475"/>
      <c r="E103" s="475"/>
      <c r="F103" s="475"/>
    </row>
    <row r="104" spans="1:18" ht="12.75" customHeight="1" x14ac:dyDescent="0.25">
      <c r="A104" s="475"/>
      <c r="B104" s="475"/>
      <c r="C104" s="475"/>
      <c r="D104" s="475"/>
      <c r="E104" s="475"/>
      <c r="F104" s="475"/>
    </row>
    <row r="105" spans="1:18" ht="12.75" customHeight="1" x14ac:dyDescent="0.25">
      <c r="A105" s="475"/>
      <c r="B105" s="475"/>
      <c r="C105" s="475"/>
      <c r="D105" s="475"/>
      <c r="E105" s="475"/>
      <c r="F105" s="475"/>
    </row>
    <row r="106" spans="1:18" ht="12.75" customHeight="1" x14ac:dyDescent="0.25">
      <c r="A106" s="475"/>
      <c r="B106" s="475"/>
      <c r="C106" s="475"/>
      <c r="D106" s="475"/>
      <c r="E106" s="475"/>
      <c r="F106" s="475"/>
    </row>
    <row r="107" spans="1:18" ht="12.75" customHeight="1" x14ac:dyDescent="0.25">
      <c r="A107" s="475"/>
      <c r="B107" s="475"/>
      <c r="C107" s="475"/>
      <c r="D107" s="475"/>
      <c r="E107" s="475"/>
      <c r="F107" s="475"/>
    </row>
    <row r="108" spans="1:18" ht="12.75" customHeight="1" x14ac:dyDescent="0.25">
      <c r="A108" s="475"/>
      <c r="B108" s="475"/>
      <c r="C108" s="475"/>
      <c r="D108" s="475"/>
      <c r="E108" s="475"/>
      <c r="F108" s="475"/>
    </row>
    <row r="109" spans="1:18" ht="12.75" customHeight="1" x14ac:dyDescent="0.25">
      <c r="A109" s="475"/>
      <c r="B109" s="475"/>
      <c r="C109" s="475"/>
      <c r="D109" s="475"/>
      <c r="E109" s="475"/>
      <c r="F109" s="475"/>
    </row>
    <row r="110" spans="1:18" ht="12.75" customHeight="1" x14ac:dyDescent="0.25">
      <c r="A110" s="475"/>
      <c r="B110" s="475"/>
      <c r="C110" s="475"/>
      <c r="D110" s="475"/>
      <c r="E110" s="475"/>
      <c r="F110" s="475"/>
    </row>
    <row r="111" spans="1:18" ht="12.75" customHeight="1" x14ac:dyDescent="0.25">
      <c r="A111" s="475"/>
      <c r="B111" s="475"/>
      <c r="C111" s="475"/>
      <c r="D111" s="475"/>
      <c r="E111" s="475"/>
      <c r="F111" s="475"/>
    </row>
    <row r="112" spans="1:18" ht="12.75" customHeight="1" x14ac:dyDescent="0.25">
      <c r="A112" s="475"/>
      <c r="B112" s="475"/>
      <c r="C112" s="475"/>
      <c r="D112" s="475"/>
      <c r="E112" s="475"/>
      <c r="F112" s="475"/>
    </row>
    <row r="113" spans="1:6" ht="12.75" customHeight="1" x14ac:dyDescent="0.25">
      <c r="A113" s="475"/>
      <c r="B113" s="475"/>
      <c r="C113" s="475"/>
      <c r="D113" s="475"/>
      <c r="E113" s="475"/>
      <c r="F113" s="475"/>
    </row>
    <row r="114" spans="1:6" ht="12.75" customHeight="1" x14ac:dyDescent="0.25">
      <c r="A114" s="475"/>
      <c r="B114" s="475"/>
      <c r="C114" s="475"/>
      <c r="D114" s="475"/>
      <c r="E114" s="475"/>
      <c r="F114" s="475"/>
    </row>
    <row r="115" spans="1:6" ht="12.75" customHeight="1" x14ac:dyDescent="0.25">
      <c r="A115" s="475"/>
      <c r="B115" s="475"/>
      <c r="C115" s="475"/>
      <c r="D115" s="475"/>
      <c r="E115" s="475"/>
      <c r="F115" s="475"/>
    </row>
    <row r="116" spans="1:6" ht="12.75" customHeight="1" x14ac:dyDescent="0.25">
      <c r="A116" s="475"/>
      <c r="B116" s="475"/>
      <c r="C116" s="475"/>
      <c r="D116" s="475"/>
      <c r="E116" s="475"/>
      <c r="F116" s="475"/>
    </row>
    <row r="117" spans="1:6" ht="12.75" customHeight="1" x14ac:dyDescent="0.25">
      <c r="A117" s="475"/>
      <c r="B117" s="475"/>
      <c r="C117" s="475"/>
      <c r="D117" s="475"/>
      <c r="E117" s="475"/>
      <c r="F117" s="475"/>
    </row>
    <row r="118" spans="1:6" ht="12.75" customHeight="1" x14ac:dyDescent="0.25">
      <c r="A118" s="475"/>
      <c r="B118" s="475"/>
      <c r="C118" s="475"/>
      <c r="D118" s="475"/>
      <c r="E118" s="475"/>
      <c r="F118" s="475"/>
    </row>
    <row r="119" spans="1:6" ht="12.75" customHeight="1" x14ac:dyDescent="0.25">
      <c r="A119" s="475"/>
      <c r="B119" s="475"/>
      <c r="C119" s="475"/>
      <c r="D119" s="475"/>
      <c r="E119" s="475"/>
      <c r="F119" s="475"/>
    </row>
    <row r="120" spans="1:6" ht="12.75" customHeight="1" x14ac:dyDescent="0.25">
      <c r="A120" s="475"/>
      <c r="B120" s="475"/>
      <c r="C120" s="475"/>
      <c r="D120" s="475"/>
      <c r="E120" s="475"/>
      <c r="F120" s="475"/>
    </row>
    <row r="121" spans="1:6" ht="12.75" customHeight="1" x14ac:dyDescent="0.25">
      <c r="A121" s="475"/>
      <c r="B121" s="475"/>
      <c r="C121" s="475"/>
      <c r="D121" s="475"/>
      <c r="E121" s="475"/>
      <c r="F121" s="475"/>
    </row>
    <row r="122" spans="1:6" ht="12.75" customHeight="1" x14ac:dyDescent="0.25">
      <c r="A122" s="475"/>
      <c r="B122" s="475"/>
      <c r="C122" s="475"/>
      <c r="D122" s="475"/>
      <c r="E122" s="475"/>
      <c r="F122" s="475"/>
    </row>
    <row r="123" spans="1:6" ht="12.75" customHeight="1" x14ac:dyDescent="0.25">
      <c r="A123" s="475"/>
      <c r="B123" s="475"/>
      <c r="C123" s="475"/>
      <c r="D123" s="475"/>
      <c r="E123" s="475"/>
      <c r="F123" s="475"/>
    </row>
    <row r="124" spans="1:6" ht="12.75" customHeight="1" x14ac:dyDescent="0.25">
      <c r="A124" s="475"/>
      <c r="B124" s="475"/>
      <c r="C124" s="475"/>
      <c r="D124" s="475"/>
      <c r="E124" s="475"/>
      <c r="F124" s="475"/>
    </row>
    <row r="125" spans="1:6" ht="12.75" customHeight="1" x14ac:dyDescent="0.25">
      <c r="A125" s="475"/>
      <c r="B125" s="475"/>
      <c r="C125" s="475"/>
      <c r="D125" s="475"/>
      <c r="E125" s="475"/>
      <c r="F125" s="475"/>
    </row>
    <row r="126" spans="1:6" ht="12.75" customHeight="1" x14ac:dyDescent="0.25">
      <c r="A126" s="475"/>
      <c r="B126" s="475"/>
      <c r="C126" s="475"/>
      <c r="D126" s="475"/>
      <c r="E126" s="475"/>
      <c r="F126" s="475"/>
    </row>
    <row r="127" spans="1:6" ht="12.75" customHeight="1" x14ac:dyDescent="0.25">
      <c r="A127" s="475"/>
      <c r="B127" s="475"/>
      <c r="C127" s="475"/>
      <c r="D127" s="475"/>
      <c r="E127" s="475"/>
      <c r="F127" s="475"/>
    </row>
    <row r="128" spans="1:6" ht="12.75" customHeight="1" x14ac:dyDescent="0.25">
      <c r="A128" s="475"/>
      <c r="B128" s="475"/>
      <c r="C128" s="475"/>
      <c r="D128" s="475"/>
      <c r="E128" s="475"/>
      <c r="F128" s="475"/>
    </row>
    <row r="129" spans="1:6" ht="12.75" customHeight="1" x14ac:dyDescent="0.25">
      <c r="A129" s="475"/>
      <c r="B129" s="475"/>
      <c r="C129" s="475"/>
      <c r="D129" s="475"/>
      <c r="E129" s="475"/>
      <c r="F129" s="475"/>
    </row>
    <row r="130" spans="1:6" ht="12.75" customHeight="1" x14ac:dyDescent="0.25">
      <c r="A130" s="475"/>
      <c r="B130" s="475"/>
      <c r="C130" s="475"/>
      <c r="D130" s="475"/>
      <c r="E130" s="475"/>
      <c r="F130" s="475"/>
    </row>
    <row r="131" spans="1:6" ht="12.75" customHeight="1" x14ac:dyDescent="0.25">
      <c r="A131" s="475"/>
      <c r="B131" s="475"/>
      <c r="C131" s="475"/>
      <c r="D131" s="475"/>
      <c r="E131" s="475"/>
      <c r="F131" s="475"/>
    </row>
    <row r="132" spans="1:6" ht="12.75" customHeight="1" x14ac:dyDescent="0.25">
      <c r="A132" s="475"/>
      <c r="B132" s="475"/>
      <c r="C132" s="475"/>
      <c r="D132" s="475"/>
      <c r="E132" s="475"/>
      <c r="F132" s="475"/>
    </row>
    <row r="133" spans="1:6" ht="12.75" customHeight="1" x14ac:dyDescent="0.25">
      <c r="A133" s="475"/>
      <c r="B133" s="475"/>
      <c r="C133" s="475"/>
      <c r="D133" s="475"/>
      <c r="E133" s="475"/>
      <c r="F133" s="475"/>
    </row>
    <row r="134" spans="1:6" ht="12.75" customHeight="1" x14ac:dyDescent="0.25">
      <c r="A134" s="475"/>
      <c r="B134" s="475"/>
      <c r="C134" s="475"/>
      <c r="D134" s="475"/>
      <c r="E134" s="475"/>
      <c r="F134" s="475"/>
    </row>
    <row r="135" spans="1:6" ht="12.75" customHeight="1" x14ac:dyDescent="0.25">
      <c r="A135" s="475"/>
      <c r="B135" s="475"/>
      <c r="C135" s="475"/>
      <c r="D135" s="475"/>
      <c r="E135" s="475"/>
      <c r="F135" s="475"/>
    </row>
  </sheetData>
  <mergeCells count="25">
    <mergeCell ref="A3:I3"/>
    <mergeCell ref="A4:I4"/>
    <mergeCell ref="B8:E8"/>
    <mergeCell ref="B11:E11"/>
    <mergeCell ref="C20:D20"/>
    <mergeCell ref="H15:I15"/>
    <mergeCell ref="B15:E15"/>
    <mergeCell ref="B17:E17"/>
    <mergeCell ref="A5:I5"/>
    <mergeCell ref="H8:I8"/>
    <mergeCell ref="B13:F13"/>
    <mergeCell ref="C24:D24"/>
    <mergeCell ref="C26:D26"/>
    <mergeCell ref="C22:D22"/>
    <mergeCell ref="G42:G43"/>
    <mergeCell ref="H20:I20"/>
    <mergeCell ref="H26:I26"/>
    <mergeCell ref="G33:G34"/>
    <mergeCell ref="G36:G37"/>
    <mergeCell ref="G39:G40"/>
    <mergeCell ref="A30:E30"/>
    <mergeCell ref="B31:D31"/>
    <mergeCell ref="B28:E28"/>
    <mergeCell ref="H28:I28"/>
    <mergeCell ref="H30:I31"/>
  </mergeCells>
  <phoneticPr fontId="0" type="noConversion"/>
  <pageMargins left="0.75" right="0.5" top="1" bottom="0.75" header="0.5" footer="0.5"/>
  <pageSetup scale="83" orientation="portrait" blackAndWhite="1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8" r:id="rId4" name="Button 20">
              <controlPr defaultSize="0" print="0" autoFill="0" autoPict="0" macro="[0]!GoTo_Main_CoverSheet">
                <anchor moveWithCells="1" sizeWithCells="1">
                  <from>
                    <xdr:col>0</xdr:col>
                    <xdr:colOff>19050</xdr:colOff>
                    <xdr:row>0</xdr:row>
                    <xdr:rowOff>0</xdr:rowOff>
                  </from>
                  <to>
                    <xdr:col>2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5" name="Button 22">
              <controlPr defaultSize="0" print="0" autoFill="0" autoPict="0" macro="[0]!GoTo_Sheet5">
                <anchor moveWithCells="1" sizeWithCells="1">
                  <from>
                    <xdr:col>5</xdr:col>
                    <xdr:colOff>933450</xdr:colOff>
                    <xdr:row>0</xdr:row>
                    <xdr:rowOff>0</xdr:rowOff>
                  </from>
                  <to>
                    <xdr:col>6</xdr:col>
                    <xdr:colOff>19050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6" name="Button 25">
              <controlPr defaultSize="0" print="0" autoFill="0" autoPict="0" macro="[0]!Go_To_Next_Sheet">
                <anchor moveWithCells="1" sizeWithCells="1">
                  <from>
                    <xdr:col>5</xdr:col>
                    <xdr:colOff>838200</xdr:colOff>
                    <xdr:row>0</xdr:row>
                    <xdr:rowOff>0</xdr:rowOff>
                  </from>
                  <to>
                    <xdr:col>6</xdr:col>
                    <xdr:colOff>466725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7" name="Button 26">
              <controlPr defaultSize="0" print="0" autoFill="0" autoPict="0" macro="[0]!Go_To_Previous_Sheet">
                <anchor moveWithCells="1" sizeWithCells="1">
                  <from>
                    <xdr:col>5</xdr:col>
                    <xdr:colOff>828675</xdr:colOff>
                    <xdr:row>2</xdr:row>
                    <xdr:rowOff>19050</xdr:rowOff>
                  </from>
                  <to>
                    <xdr:col>6</xdr:col>
                    <xdr:colOff>466725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8" name="Button 27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0</xdr:col>
                    <xdr:colOff>609600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9" name="Button 28">
              <controlPr defaultSize="0" print="0" autoFill="0" autoPict="0" macro="[0]!Print_Sheet4D">
                <anchor moveWithCells="1" sizeWithCells="1">
                  <from>
                    <xdr:col>0</xdr:col>
                    <xdr:colOff>0</xdr:colOff>
                    <xdr:row>2</xdr:row>
                    <xdr:rowOff>0</xdr:rowOff>
                  </from>
                  <to>
                    <xdr:col>0</xdr:col>
                    <xdr:colOff>609600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indexed="47"/>
  </sheetPr>
  <dimension ref="A1:H43"/>
  <sheetViews>
    <sheetView showGridLines="0" zoomScaleNormal="100" workbookViewId="0">
      <pane xSplit="1" ySplit="10" topLeftCell="B14" activePane="bottomRight" state="frozen"/>
      <selection activeCell="F29" sqref="F29"/>
      <selection pane="topRight" activeCell="F29" sqref="F29"/>
      <selection pane="bottomLeft" activeCell="F29" sqref="F29"/>
      <selection pane="bottomRight" activeCell="B12" sqref="B12"/>
    </sheetView>
  </sheetViews>
  <sheetFormatPr defaultColWidth="9.42578125" defaultRowHeight="12.75" x14ac:dyDescent="0.2"/>
  <cols>
    <col min="1" max="1" width="9.140625" style="1048" customWidth="1"/>
    <col min="2" max="8" width="12.5703125" style="1048" customWidth="1"/>
    <col min="9" max="16384" width="9.42578125" style="1048"/>
  </cols>
  <sheetData>
    <row r="1" spans="1:8" x14ac:dyDescent="0.2">
      <c r="H1" s="1049" t="s">
        <v>27</v>
      </c>
    </row>
    <row r="2" spans="1:8" x14ac:dyDescent="0.2">
      <c r="A2" s="337"/>
      <c r="B2" s="1360" t="str">
        <f>'8A'!B2:G2</f>
        <v>2015 BUDGET STATEMENT CAMDEN COUNTY WELFARE AGENCY</v>
      </c>
      <c r="C2" s="1360"/>
      <c r="D2" s="1360"/>
      <c r="E2" s="1360"/>
      <c r="F2" s="1360"/>
      <c r="G2" s="1360"/>
    </row>
    <row r="3" spans="1:8" ht="9.6" customHeight="1" x14ac:dyDescent="0.2">
      <c r="A3" s="350"/>
      <c r="B3" s="350"/>
      <c r="C3" s="350"/>
      <c r="D3" s="350"/>
      <c r="E3" s="350"/>
      <c r="F3" s="350"/>
      <c r="G3" s="350"/>
    </row>
    <row r="4" spans="1:8" x14ac:dyDescent="0.2">
      <c r="A4" s="337"/>
      <c r="B4" s="1360" t="s">
        <v>329</v>
      </c>
      <c r="C4" s="1360"/>
      <c r="D4" s="1360"/>
      <c r="E4" s="1360"/>
      <c r="F4" s="1360"/>
      <c r="G4" s="1360"/>
    </row>
    <row r="5" spans="1:8" ht="5.0999999999999996" customHeight="1" x14ac:dyDescent="0.2">
      <c r="A5" s="1050"/>
      <c r="B5" s="1051"/>
      <c r="C5" s="1051"/>
      <c r="D5" s="1050"/>
      <c r="E5" s="1050"/>
      <c r="F5" s="1050"/>
      <c r="G5" s="1052"/>
    </row>
    <row r="6" spans="1:8" ht="1.5" customHeight="1" x14ac:dyDescent="0.2">
      <c r="A6" s="1053"/>
      <c r="B6" s="1054"/>
      <c r="C6" s="1055"/>
      <c r="D6" s="1437"/>
      <c r="E6" s="1438"/>
      <c r="F6" s="1056"/>
      <c r="G6" s="1057"/>
      <c r="H6" s="1058"/>
    </row>
    <row r="7" spans="1:8" x14ac:dyDescent="0.2">
      <c r="A7" s="1059" t="s">
        <v>680</v>
      </c>
      <c r="B7" s="1060" t="s">
        <v>711</v>
      </c>
      <c r="C7" s="1060" t="s">
        <v>713</v>
      </c>
      <c r="D7" s="1439" t="s">
        <v>1054</v>
      </c>
      <c r="E7" s="1440"/>
      <c r="F7" s="1061" t="s">
        <v>1048</v>
      </c>
      <c r="G7" s="1062" t="s">
        <v>1049</v>
      </c>
      <c r="H7" s="1063"/>
    </row>
    <row r="8" spans="1:8" x14ac:dyDescent="0.2">
      <c r="A8" s="1059" t="s">
        <v>212</v>
      </c>
      <c r="B8" s="1062" t="s">
        <v>712</v>
      </c>
      <c r="C8" s="1062" t="s">
        <v>712</v>
      </c>
      <c r="D8" s="1062" t="s">
        <v>1052</v>
      </c>
      <c r="E8" s="1064" t="s">
        <v>32</v>
      </c>
      <c r="F8" s="1056" t="s">
        <v>30</v>
      </c>
      <c r="G8" s="1062" t="s">
        <v>1050</v>
      </c>
      <c r="H8" s="1063" t="s">
        <v>639</v>
      </c>
    </row>
    <row r="9" spans="1:8" x14ac:dyDescent="0.2">
      <c r="A9" s="1065" t="s">
        <v>213</v>
      </c>
      <c r="B9" s="1062" t="s">
        <v>1151</v>
      </c>
      <c r="C9" s="1066" t="s">
        <v>1055</v>
      </c>
      <c r="D9" s="1067" t="s">
        <v>1046</v>
      </c>
      <c r="E9" s="1068" t="s">
        <v>1053</v>
      </c>
      <c r="F9" s="1056" t="s">
        <v>1047</v>
      </c>
      <c r="G9" s="1067" t="s">
        <v>36</v>
      </c>
      <c r="H9" s="1063" t="s">
        <v>1051</v>
      </c>
    </row>
    <row r="10" spans="1:8" x14ac:dyDescent="0.2">
      <c r="A10" s="1069" t="s">
        <v>457</v>
      </c>
      <c r="B10" s="1070" t="s">
        <v>37</v>
      </c>
      <c r="C10" s="1070" t="s">
        <v>38</v>
      </c>
      <c r="D10" s="1071" t="s">
        <v>450</v>
      </c>
      <c r="E10" s="1070" t="s">
        <v>39</v>
      </c>
      <c r="F10" s="1070" t="s">
        <v>40</v>
      </c>
      <c r="G10" s="1072" t="s">
        <v>41</v>
      </c>
      <c r="H10" s="1070" t="s">
        <v>42</v>
      </c>
    </row>
    <row r="11" spans="1:8" ht="18.95" customHeight="1" x14ac:dyDescent="0.2">
      <c r="A11" s="1073" t="s">
        <v>462</v>
      </c>
      <c r="B11" s="1074">
        <v>10000</v>
      </c>
      <c r="C11" s="1074"/>
      <c r="D11" s="952">
        <f>C11*0.1</f>
        <v>0</v>
      </c>
      <c r="E11" s="952">
        <f>D11*0.5</f>
        <v>0</v>
      </c>
      <c r="F11" s="952">
        <f>B11+E11</f>
        <v>10000</v>
      </c>
      <c r="G11" s="952">
        <f>C11-E11</f>
        <v>0</v>
      </c>
      <c r="H11" s="952">
        <f>F11+G11</f>
        <v>10000</v>
      </c>
    </row>
    <row r="12" spans="1:8" ht="18.95" customHeight="1" x14ac:dyDescent="0.2">
      <c r="A12" s="1073" t="s">
        <v>463</v>
      </c>
      <c r="B12" s="1074"/>
      <c r="C12" s="1074"/>
      <c r="D12" s="1075">
        <f t="shared" ref="D12:D36" si="0">C12*0.1</f>
        <v>0</v>
      </c>
      <c r="E12" s="1075">
        <f t="shared" ref="E12:E36" si="1">D12*0.5</f>
        <v>0</v>
      </c>
      <c r="F12" s="1075">
        <f t="shared" ref="F12:F36" si="2">B12+E12</f>
        <v>0</v>
      </c>
      <c r="G12" s="1075">
        <f t="shared" ref="G12:G36" si="3">C12-E12</f>
        <v>0</v>
      </c>
      <c r="H12" s="1075">
        <f t="shared" ref="H12:H36" si="4">F12+G12</f>
        <v>0</v>
      </c>
    </row>
    <row r="13" spans="1:8" ht="18.95" customHeight="1" x14ac:dyDescent="0.2">
      <c r="A13" s="1073" t="s">
        <v>464</v>
      </c>
      <c r="B13" s="1074"/>
      <c r="C13" s="1074"/>
      <c r="D13" s="1075">
        <f t="shared" si="0"/>
        <v>0</v>
      </c>
      <c r="E13" s="1075">
        <f t="shared" si="1"/>
        <v>0</v>
      </c>
      <c r="F13" s="1075">
        <f t="shared" si="2"/>
        <v>0</v>
      </c>
      <c r="G13" s="1075">
        <f t="shared" si="3"/>
        <v>0</v>
      </c>
      <c r="H13" s="1075">
        <f t="shared" si="4"/>
        <v>0</v>
      </c>
    </row>
    <row r="14" spans="1:8" ht="18.95" customHeight="1" x14ac:dyDescent="0.2">
      <c r="A14" s="1073" t="s">
        <v>465</v>
      </c>
      <c r="B14" s="1074"/>
      <c r="C14" s="1074"/>
      <c r="D14" s="1075">
        <f t="shared" si="0"/>
        <v>0</v>
      </c>
      <c r="E14" s="1075">
        <f t="shared" si="1"/>
        <v>0</v>
      </c>
      <c r="F14" s="1075">
        <f t="shared" si="2"/>
        <v>0</v>
      </c>
      <c r="G14" s="1075">
        <f t="shared" si="3"/>
        <v>0</v>
      </c>
      <c r="H14" s="1075">
        <f t="shared" si="4"/>
        <v>0</v>
      </c>
    </row>
    <row r="15" spans="1:8" ht="18.95" customHeight="1" x14ac:dyDescent="0.2">
      <c r="A15" s="1073" t="s">
        <v>466</v>
      </c>
      <c r="B15" s="1074"/>
      <c r="C15" s="1074"/>
      <c r="D15" s="1075">
        <f t="shared" si="0"/>
        <v>0</v>
      </c>
      <c r="E15" s="1075">
        <f t="shared" si="1"/>
        <v>0</v>
      </c>
      <c r="F15" s="1075">
        <f t="shared" si="2"/>
        <v>0</v>
      </c>
      <c r="G15" s="1075">
        <f t="shared" si="3"/>
        <v>0</v>
      </c>
      <c r="H15" s="1075">
        <f t="shared" si="4"/>
        <v>0</v>
      </c>
    </row>
    <row r="16" spans="1:8" ht="18.95" customHeight="1" x14ac:dyDescent="0.2">
      <c r="A16" s="1073" t="s">
        <v>467</v>
      </c>
      <c r="B16" s="1074"/>
      <c r="C16" s="1074"/>
      <c r="D16" s="1075">
        <f t="shared" si="0"/>
        <v>0</v>
      </c>
      <c r="E16" s="1075">
        <f t="shared" si="1"/>
        <v>0</v>
      </c>
      <c r="F16" s="1075">
        <f t="shared" si="2"/>
        <v>0</v>
      </c>
      <c r="G16" s="1075">
        <f t="shared" si="3"/>
        <v>0</v>
      </c>
      <c r="H16" s="1075">
        <f t="shared" si="4"/>
        <v>0</v>
      </c>
    </row>
    <row r="17" spans="1:8" ht="18.95" customHeight="1" x14ac:dyDescent="0.2">
      <c r="A17" s="1073" t="s">
        <v>468</v>
      </c>
      <c r="B17" s="1074"/>
      <c r="C17" s="1074"/>
      <c r="D17" s="1075">
        <f t="shared" si="0"/>
        <v>0</v>
      </c>
      <c r="E17" s="1075">
        <f t="shared" si="1"/>
        <v>0</v>
      </c>
      <c r="F17" s="1075">
        <f t="shared" si="2"/>
        <v>0</v>
      </c>
      <c r="G17" s="1075">
        <f t="shared" si="3"/>
        <v>0</v>
      </c>
      <c r="H17" s="1075">
        <f t="shared" si="4"/>
        <v>0</v>
      </c>
    </row>
    <row r="18" spans="1:8" ht="18.95" customHeight="1" x14ac:dyDescent="0.2">
      <c r="A18" s="1073"/>
      <c r="B18" s="1074"/>
      <c r="C18" s="1074"/>
      <c r="D18" s="1075">
        <f t="shared" si="0"/>
        <v>0</v>
      </c>
      <c r="E18" s="1075">
        <f t="shared" si="1"/>
        <v>0</v>
      </c>
      <c r="F18" s="1075">
        <f t="shared" si="2"/>
        <v>0</v>
      </c>
      <c r="G18" s="1075">
        <f t="shared" si="3"/>
        <v>0</v>
      </c>
      <c r="H18" s="1075">
        <f t="shared" si="4"/>
        <v>0</v>
      </c>
    </row>
    <row r="19" spans="1:8" ht="18.95" customHeight="1" x14ac:dyDescent="0.2">
      <c r="A19" s="1073" t="s">
        <v>469</v>
      </c>
      <c r="B19" s="1074"/>
      <c r="C19" s="1074"/>
      <c r="D19" s="1075">
        <f t="shared" si="0"/>
        <v>0</v>
      </c>
      <c r="E19" s="1075">
        <f t="shared" si="1"/>
        <v>0</v>
      </c>
      <c r="F19" s="1075">
        <f t="shared" si="2"/>
        <v>0</v>
      </c>
      <c r="G19" s="1075">
        <f t="shared" si="3"/>
        <v>0</v>
      </c>
      <c r="H19" s="1075">
        <f t="shared" si="4"/>
        <v>0</v>
      </c>
    </row>
    <row r="20" spans="1:8" ht="18.95" customHeight="1" x14ac:dyDescent="0.2">
      <c r="A20" s="1073" t="s">
        <v>470</v>
      </c>
      <c r="B20" s="1074"/>
      <c r="C20" s="1074"/>
      <c r="D20" s="1075">
        <f t="shared" si="0"/>
        <v>0</v>
      </c>
      <c r="E20" s="1075">
        <f t="shared" si="1"/>
        <v>0</v>
      </c>
      <c r="F20" s="1075">
        <f t="shared" si="2"/>
        <v>0</v>
      </c>
      <c r="G20" s="1075">
        <f t="shared" si="3"/>
        <v>0</v>
      </c>
      <c r="H20" s="1075">
        <f t="shared" si="4"/>
        <v>0</v>
      </c>
    </row>
    <row r="21" spans="1:8" ht="18.95" customHeight="1" x14ac:dyDescent="0.2">
      <c r="A21" s="1073" t="s">
        <v>471</v>
      </c>
      <c r="B21" s="1074"/>
      <c r="C21" s="1074"/>
      <c r="D21" s="1075">
        <f t="shared" si="0"/>
        <v>0</v>
      </c>
      <c r="E21" s="1075">
        <f t="shared" si="1"/>
        <v>0</v>
      </c>
      <c r="F21" s="1075">
        <f t="shared" si="2"/>
        <v>0</v>
      </c>
      <c r="G21" s="1075">
        <f t="shared" si="3"/>
        <v>0</v>
      </c>
      <c r="H21" s="1075">
        <f t="shared" si="4"/>
        <v>0</v>
      </c>
    </row>
    <row r="22" spans="1:8" ht="18.95" customHeight="1" x14ac:dyDescent="0.2">
      <c r="A22" s="1073" t="s">
        <v>472</v>
      </c>
      <c r="B22" s="1074"/>
      <c r="C22" s="1074"/>
      <c r="D22" s="1075">
        <f t="shared" si="0"/>
        <v>0</v>
      </c>
      <c r="E22" s="1075">
        <f t="shared" si="1"/>
        <v>0</v>
      </c>
      <c r="F22" s="1075">
        <f t="shared" si="2"/>
        <v>0</v>
      </c>
      <c r="G22" s="1075">
        <f t="shared" si="3"/>
        <v>0</v>
      </c>
      <c r="H22" s="1075">
        <f t="shared" si="4"/>
        <v>0</v>
      </c>
    </row>
    <row r="23" spans="1:8" ht="18.95" customHeight="1" x14ac:dyDescent="0.2">
      <c r="A23" s="1073" t="s">
        <v>549</v>
      </c>
      <c r="B23" s="1074"/>
      <c r="C23" s="1074"/>
      <c r="D23" s="1075">
        <f t="shared" si="0"/>
        <v>0</v>
      </c>
      <c r="E23" s="1075">
        <f t="shared" si="1"/>
        <v>0</v>
      </c>
      <c r="F23" s="1075">
        <f t="shared" si="2"/>
        <v>0</v>
      </c>
      <c r="G23" s="1075">
        <f t="shared" si="3"/>
        <v>0</v>
      </c>
      <c r="H23" s="1075">
        <f t="shared" si="4"/>
        <v>0</v>
      </c>
    </row>
    <row r="24" spans="1:8" ht="18.95" customHeight="1" x14ac:dyDescent="0.2">
      <c r="A24" s="1073" t="s">
        <v>550</v>
      </c>
      <c r="B24" s="1074"/>
      <c r="C24" s="1074"/>
      <c r="D24" s="1075">
        <f t="shared" si="0"/>
        <v>0</v>
      </c>
      <c r="E24" s="1075">
        <f t="shared" si="1"/>
        <v>0</v>
      </c>
      <c r="F24" s="1075">
        <f t="shared" si="2"/>
        <v>0</v>
      </c>
      <c r="G24" s="1075">
        <f t="shared" si="3"/>
        <v>0</v>
      </c>
      <c r="H24" s="1075">
        <f t="shared" si="4"/>
        <v>0</v>
      </c>
    </row>
    <row r="25" spans="1:8" ht="18.95" customHeight="1" x14ac:dyDescent="0.2">
      <c r="A25" s="1073" t="s">
        <v>551</v>
      </c>
      <c r="B25" s="1074"/>
      <c r="C25" s="1074"/>
      <c r="D25" s="1075">
        <f t="shared" si="0"/>
        <v>0</v>
      </c>
      <c r="E25" s="1075">
        <f t="shared" si="1"/>
        <v>0</v>
      </c>
      <c r="F25" s="1075">
        <f t="shared" si="2"/>
        <v>0</v>
      </c>
      <c r="G25" s="1075">
        <f t="shared" si="3"/>
        <v>0</v>
      </c>
      <c r="H25" s="1075">
        <f t="shared" si="4"/>
        <v>0</v>
      </c>
    </row>
    <row r="26" spans="1:8" ht="18.95" customHeight="1" x14ac:dyDescent="0.2">
      <c r="A26" s="1073" t="s">
        <v>553</v>
      </c>
      <c r="B26" s="1074"/>
      <c r="C26" s="1074"/>
      <c r="D26" s="1075">
        <f t="shared" si="0"/>
        <v>0</v>
      </c>
      <c r="E26" s="1075">
        <f t="shared" si="1"/>
        <v>0</v>
      </c>
      <c r="F26" s="1075">
        <f t="shared" si="2"/>
        <v>0</v>
      </c>
      <c r="G26" s="1075">
        <f t="shared" si="3"/>
        <v>0</v>
      </c>
      <c r="H26" s="1075">
        <f t="shared" si="4"/>
        <v>0</v>
      </c>
    </row>
    <row r="27" spans="1:8" ht="18.95" customHeight="1" x14ac:dyDescent="0.2">
      <c r="A27" s="1073" t="s">
        <v>554</v>
      </c>
      <c r="B27" s="1074"/>
      <c r="C27" s="1074"/>
      <c r="D27" s="1075">
        <f t="shared" si="0"/>
        <v>0</v>
      </c>
      <c r="E27" s="1075">
        <f t="shared" si="1"/>
        <v>0</v>
      </c>
      <c r="F27" s="1075">
        <f t="shared" si="2"/>
        <v>0</v>
      </c>
      <c r="G27" s="1075">
        <f t="shared" si="3"/>
        <v>0</v>
      </c>
      <c r="H27" s="1075">
        <f t="shared" si="4"/>
        <v>0</v>
      </c>
    </row>
    <row r="28" spans="1:8" ht="18.95" customHeight="1" x14ac:dyDescent="0.2">
      <c r="A28" s="1073" t="s">
        <v>404</v>
      </c>
      <c r="B28" s="1074"/>
      <c r="C28" s="1074"/>
      <c r="D28" s="1075">
        <f t="shared" si="0"/>
        <v>0</v>
      </c>
      <c r="E28" s="1075">
        <f t="shared" si="1"/>
        <v>0</v>
      </c>
      <c r="F28" s="1075">
        <f t="shared" si="2"/>
        <v>0</v>
      </c>
      <c r="G28" s="1075">
        <f t="shared" si="3"/>
        <v>0</v>
      </c>
      <c r="H28" s="1075">
        <f t="shared" si="4"/>
        <v>0</v>
      </c>
    </row>
    <row r="29" spans="1:8" ht="18.95" customHeight="1" x14ac:dyDescent="0.2">
      <c r="A29" s="1073" t="s">
        <v>555</v>
      </c>
      <c r="B29" s="1074"/>
      <c r="C29" s="1074"/>
      <c r="D29" s="1075">
        <f t="shared" si="0"/>
        <v>0</v>
      </c>
      <c r="E29" s="1075">
        <f t="shared" si="1"/>
        <v>0</v>
      </c>
      <c r="F29" s="1075">
        <f t="shared" si="2"/>
        <v>0</v>
      </c>
      <c r="G29" s="1075">
        <f t="shared" si="3"/>
        <v>0</v>
      </c>
      <c r="H29" s="1075">
        <f t="shared" si="4"/>
        <v>0</v>
      </c>
    </row>
    <row r="30" spans="1:8" ht="18.95" customHeight="1" x14ac:dyDescent="0.2">
      <c r="A30" s="1073" t="s">
        <v>556</v>
      </c>
      <c r="B30" s="1074"/>
      <c r="C30" s="1074"/>
      <c r="D30" s="1075">
        <f t="shared" si="0"/>
        <v>0</v>
      </c>
      <c r="E30" s="1075">
        <f t="shared" si="1"/>
        <v>0</v>
      </c>
      <c r="F30" s="1075">
        <f t="shared" si="2"/>
        <v>0</v>
      </c>
      <c r="G30" s="1075">
        <f t="shared" si="3"/>
        <v>0</v>
      </c>
      <c r="H30" s="1075">
        <f t="shared" si="4"/>
        <v>0</v>
      </c>
    </row>
    <row r="31" spans="1:8" ht="18.95" customHeight="1" x14ac:dyDescent="0.2">
      <c r="A31" s="1073" t="s">
        <v>442</v>
      </c>
      <c r="B31" s="1074"/>
      <c r="C31" s="1074"/>
      <c r="D31" s="1075">
        <f t="shared" si="0"/>
        <v>0</v>
      </c>
      <c r="E31" s="1075">
        <f t="shared" si="1"/>
        <v>0</v>
      </c>
      <c r="F31" s="1075">
        <f t="shared" si="2"/>
        <v>0</v>
      </c>
      <c r="G31" s="1075">
        <f t="shared" si="3"/>
        <v>0</v>
      </c>
      <c r="H31" s="1075">
        <f t="shared" si="4"/>
        <v>0</v>
      </c>
    </row>
    <row r="32" spans="1:8" ht="18.95" customHeight="1" x14ac:dyDescent="0.2">
      <c r="A32" s="1073" t="s">
        <v>405</v>
      </c>
      <c r="B32" s="1074"/>
      <c r="C32" s="1074"/>
      <c r="D32" s="1075">
        <f t="shared" si="0"/>
        <v>0</v>
      </c>
      <c r="E32" s="1075">
        <f t="shared" si="1"/>
        <v>0</v>
      </c>
      <c r="F32" s="1075">
        <f t="shared" si="2"/>
        <v>0</v>
      </c>
      <c r="G32" s="1075">
        <f t="shared" si="3"/>
        <v>0</v>
      </c>
      <c r="H32" s="1075">
        <f t="shared" si="4"/>
        <v>0</v>
      </c>
    </row>
    <row r="33" spans="1:8" ht="18.95" customHeight="1" x14ac:dyDescent="0.2">
      <c r="A33" s="1073" t="s">
        <v>406</v>
      </c>
      <c r="B33" s="1074"/>
      <c r="C33" s="1074"/>
      <c r="D33" s="1075">
        <f t="shared" si="0"/>
        <v>0</v>
      </c>
      <c r="E33" s="1075">
        <f t="shared" si="1"/>
        <v>0</v>
      </c>
      <c r="F33" s="1075">
        <f t="shared" si="2"/>
        <v>0</v>
      </c>
      <c r="G33" s="1075">
        <f t="shared" si="3"/>
        <v>0</v>
      </c>
      <c r="H33" s="1075">
        <f t="shared" si="4"/>
        <v>0</v>
      </c>
    </row>
    <row r="34" spans="1:8" ht="18.95" customHeight="1" x14ac:dyDescent="0.2">
      <c r="A34" s="1073"/>
      <c r="B34" s="1074"/>
      <c r="C34" s="1074"/>
      <c r="D34" s="1075">
        <f t="shared" si="0"/>
        <v>0</v>
      </c>
      <c r="E34" s="1075">
        <f t="shared" si="1"/>
        <v>0</v>
      </c>
      <c r="F34" s="1075">
        <f>B34+E34</f>
        <v>0</v>
      </c>
      <c r="G34" s="1075">
        <f>C34-E34</f>
        <v>0</v>
      </c>
      <c r="H34" s="1075">
        <f>F34+G34</f>
        <v>0</v>
      </c>
    </row>
    <row r="35" spans="1:8" ht="18.95" customHeight="1" x14ac:dyDescent="0.2">
      <c r="A35" s="1073"/>
      <c r="B35" s="1074"/>
      <c r="C35" s="1074"/>
      <c r="D35" s="1075">
        <f t="shared" si="0"/>
        <v>0</v>
      </c>
      <c r="E35" s="1075">
        <f t="shared" si="1"/>
        <v>0</v>
      </c>
      <c r="F35" s="1075">
        <f>B35+E35</f>
        <v>0</v>
      </c>
      <c r="G35" s="1075">
        <f>C35-E35</f>
        <v>0</v>
      </c>
      <c r="H35" s="1075">
        <f>F35+G35</f>
        <v>0</v>
      </c>
    </row>
    <row r="36" spans="1:8" ht="18.95" customHeight="1" x14ac:dyDescent="0.2">
      <c r="A36" s="1073" t="s">
        <v>557</v>
      </c>
      <c r="B36" s="1074"/>
      <c r="C36" s="1074"/>
      <c r="D36" s="1075">
        <f t="shared" si="0"/>
        <v>0</v>
      </c>
      <c r="E36" s="1075">
        <f t="shared" si="1"/>
        <v>0</v>
      </c>
      <c r="F36" s="1075">
        <f t="shared" si="2"/>
        <v>0</v>
      </c>
      <c r="G36" s="1075">
        <f t="shared" si="3"/>
        <v>0</v>
      </c>
      <c r="H36" s="1075">
        <f t="shared" si="4"/>
        <v>0</v>
      </c>
    </row>
    <row r="37" spans="1:8" ht="6.6" customHeight="1" x14ac:dyDescent="0.2">
      <c r="A37" s="1051"/>
      <c r="B37" s="1076"/>
      <c r="C37" s="1076"/>
      <c r="D37" s="1077"/>
      <c r="E37" s="1077"/>
      <c r="F37" s="1077"/>
      <c r="G37" s="572"/>
      <c r="H37" s="572"/>
    </row>
    <row r="38" spans="1:8" ht="23.45" customHeight="1" x14ac:dyDescent="0.2">
      <c r="A38" s="1078" t="s">
        <v>43</v>
      </c>
      <c r="B38" s="952">
        <f>SUM(B11:B37)</f>
        <v>10000</v>
      </c>
      <c r="C38" s="952">
        <f t="shared" ref="C38:H38" si="5">SUM(C11:C37)</f>
        <v>0</v>
      </c>
      <c r="D38" s="952">
        <f t="shared" si="5"/>
        <v>0</v>
      </c>
      <c r="E38" s="952">
        <f t="shared" si="5"/>
        <v>0</v>
      </c>
      <c r="F38" s="952">
        <f t="shared" si="5"/>
        <v>10000</v>
      </c>
      <c r="G38" s="952">
        <f t="shared" si="5"/>
        <v>0</v>
      </c>
      <c r="H38" s="952">
        <f t="shared" si="5"/>
        <v>10000</v>
      </c>
    </row>
    <row r="39" spans="1:8" ht="4.5" customHeight="1" x14ac:dyDescent="0.2"/>
    <row r="40" spans="1:8" x14ac:dyDescent="0.2">
      <c r="A40" s="1079" t="s">
        <v>325</v>
      </c>
    </row>
    <row r="41" spans="1:8" x14ac:dyDescent="0.2">
      <c r="A41" s="1079" t="s">
        <v>326</v>
      </c>
    </row>
    <row r="42" spans="1:8" x14ac:dyDescent="0.2">
      <c r="A42" s="1079" t="s">
        <v>327</v>
      </c>
    </row>
    <row r="43" spans="1:8" x14ac:dyDescent="0.2">
      <c r="A43" s="1079" t="s">
        <v>328</v>
      </c>
    </row>
  </sheetData>
  <mergeCells count="4">
    <mergeCell ref="D6:E6"/>
    <mergeCell ref="D7:E7"/>
    <mergeCell ref="B2:G2"/>
    <mergeCell ref="B4:G4"/>
  </mergeCells>
  <phoneticPr fontId="0" type="noConversion"/>
  <pageMargins left="0.5" right="0.25" top="1" bottom="0.75" header="0.5" footer="0.5"/>
  <pageSetup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24" r:id="rId4" name="Button 20">
              <controlPr defaultSize="0" print="0" autoFill="0" autoPict="0" macro="[0]!Print_Sheet8B">
                <anchor moveWithCells="1" sizeWithCells="1">
                  <from>
                    <xdr:col>0</xdr:col>
                    <xdr:colOff>9525</xdr:colOff>
                    <xdr:row>1</xdr:row>
                    <xdr:rowOff>76200</xdr:rowOff>
                  </from>
                  <to>
                    <xdr:col>1</xdr:col>
                    <xdr:colOff>390525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5" r:id="rId5" name="Button 21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0</xdr:rowOff>
                  </from>
                  <to>
                    <xdr:col>1</xdr:col>
                    <xdr:colOff>390525</xdr:colOff>
                    <xdr:row>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8" r:id="rId6" name="Button 24">
              <controlPr defaultSize="0" print="0" autoFill="0" autoPict="0" macro="[0]!Go_To_Next_Sheet">
                <anchor moveWithCells="1" sizeWithCells="1">
                  <from>
                    <xdr:col>7</xdr:col>
                    <xdr:colOff>9525</xdr:colOff>
                    <xdr:row>0</xdr:row>
                    <xdr:rowOff>9525</xdr:rowOff>
                  </from>
                  <to>
                    <xdr:col>8</xdr:col>
                    <xdr:colOff>95250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9" r:id="rId7" name="Button 25">
              <controlPr defaultSize="0" print="0" autoFill="0" autoPict="0" macro="[0]!Go_To_Previous_Sheet">
                <anchor moveWithCells="1" sizeWithCells="1">
                  <from>
                    <xdr:col>7</xdr:col>
                    <xdr:colOff>9525</xdr:colOff>
                    <xdr:row>1</xdr:row>
                    <xdr:rowOff>133350</xdr:rowOff>
                  </from>
                  <to>
                    <xdr:col>8</xdr:col>
                    <xdr:colOff>95250</xdr:colOff>
                    <xdr:row>3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indexed="33"/>
  </sheetPr>
  <dimension ref="A1:I48"/>
  <sheetViews>
    <sheetView showGridLines="0" topLeftCell="A10" workbookViewId="0">
      <selection activeCell="E61" sqref="E61"/>
    </sheetView>
  </sheetViews>
  <sheetFormatPr defaultColWidth="9.42578125" defaultRowHeight="12.75" x14ac:dyDescent="0.2"/>
  <cols>
    <col min="1" max="1" width="7" style="1081" customWidth="1"/>
    <col min="2" max="2" width="13.140625" style="1081" customWidth="1"/>
    <col min="3" max="3" width="20.140625" style="1081" customWidth="1"/>
    <col min="4" max="6" width="16.85546875" style="1081" customWidth="1"/>
    <col min="7" max="16384" width="9.42578125" style="1081"/>
  </cols>
  <sheetData>
    <row r="1" spans="1:9" ht="17.45" customHeight="1" x14ac:dyDescent="0.2">
      <c r="A1" s="1080"/>
      <c r="B1" s="1080"/>
      <c r="C1" s="1080"/>
      <c r="D1" s="1080"/>
      <c r="E1" s="1080"/>
      <c r="G1" s="1082" t="s">
        <v>1145</v>
      </c>
    </row>
    <row r="2" spans="1:9" ht="18" customHeight="1" x14ac:dyDescent="0.2">
      <c r="A2" s="1083"/>
      <c r="B2" s="1360" t="str">
        <f>'8B'!B2:G2</f>
        <v>2015 BUDGET STATEMENT CAMDEN COUNTY WELFARE AGENCY</v>
      </c>
      <c r="C2" s="1360"/>
      <c r="D2" s="1360"/>
      <c r="E2" s="1360"/>
      <c r="F2" s="1360"/>
      <c r="G2" s="1082" t="s">
        <v>1253</v>
      </c>
    </row>
    <row r="3" spans="1:9" ht="17.25" customHeight="1" x14ac:dyDescent="0.2">
      <c r="A3" s="1083"/>
      <c r="B3" s="337"/>
      <c r="C3" s="337"/>
      <c r="D3" s="337"/>
      <c r="E3" s="337"/>
      <c r="F3" s="337"/>
      <c r="G3" s="337"/>
      <c r="H3" s="350"/>
      <c r="I3" s="350"/>
    </row>
    <row r="4" spans="1:9" x14ac:dyDescent="0.2">
      <c r="B4" s="1441" t="s">
        <v>47</v>
      </c>
      <c r="C4" s="1441"/>
      <c r="D4" s="1441"/>
      <c r="E4" s="1441"/>
      <c r="F4" s="1441"/>
    </row>
    <row r="5" spans="1:9" ht="9.9499999999999993" customHeight="1" x14ac:dyDescent="0.2">
      <c r="A5" s="1083"/>
      <c r="B5" s="1083"/>
      <c r="C5" s="1084"/>
      <c r="D5" s="1084"/>
      <c r="E5" s="1084"/>
      <c r="F5" s="1085"/>
    </row>
    <row r="6" spans="1:9" x14ac:dyDescent="0.2">
      <c r="A6" s="1086" t="s">
        <v>48</v>
      </c>
      <c r="B6" s="1087" t="s">
        <v>49</v>
      </c>
      <c r="C6" s="1080"/>
      <c r="D6" s="1080"/>
      <c r="E6" s="1080"/>
      <c r="F6" s="1080"/>
    </row>
    <row r="7" spans="1:9" x14ac:dyDescent="0.2">
      <c r="B7" s="1087" t="s">
        <v>50</v>
      </c>
      <c r="C7" s="1080"/>
      <c r="D7" s="1080"/>
      <c r="E7" s="1080"/>
      <c r="F7" s="1080"/>
    </row>
    <row r="8" spans="1:9" x14ac:dyDescent="0.2">
      <c r="B8" s="1087" t="s">
        <v>51</v>
      </c>
      <c r="C8" s="1080"/>
      <c r="D8" s="1080"/>
      <c r="E8" s="1080"/>
      <c r="F8" s="1080"/>
    </row>
    <row r="9" spans="1:9" x14ac:dyDescent="0.2">
      <c r="B9" s="1087" t="s">
        <v>52</v>
      </c>
      <c r="C9" s="1080"/>
      <c r="D9" s="1080"/>
      <c r="E9" s="1080"/>
      <c r="F9" s="1080"/>
    </row>
    <row r="10" spans="1:9" x14ac:dyDescent="0.2">
      <c r="B10" s="1087" t="s">
        <v>53</v>
      </c>
      <c r="C10" s="1080"/>
      <c r="D10" s="1080"/>
      <c r="E10" s="1080"/>
      <c r="F10" s="1080"/>
    </row>
    <row r="11" spans="1:9" ht="8.1" customHeight="1" x14ac:dyDescent="0.2">
      <c r="A11" s="1080"/>
      <c r="B11" s="1080"/>
      <c r="C11" s="1080"/>
      <c r="D11" s="1080"/>
      <c r="E11" s="1080"/>
      <c r="F11" s="1080"/>
    </row>
    <row r="12" spans="1:9" x14ac:dyDescent="0.2">
      <c r="A12" s="1080"/>
      <c r="B12" s="1080"/>
      <c r="C12" s="1080"/>
      <c r="D12" s="1080"/>
      <c r="E12" s="1088">
        <v>2014</v>
      </c>
      <c r="F12" s="1080"/>
    </row>
    <row r="13" spans="1:9" x14ac:dyDescent="0.2">
      <c r="A13" s="1080"/>
      <c r="B13" s="1080"/>
      <c r="C13" s="1080"/>
      <c r="D13" s="1088">
        <v>2014</v>
      </c>
      <c r="E13" s="1088" t="s">
        <v>649</v>
      </c>
      <c r="F13" s="1088">
        <v>2015</v>
      </c>
    </row>
    <row r="14" spans="1:9" x14ac:dyDescent="0.2">
      <c r="A14" s="1080"/>
      <c r="B14" s="1080"/>
      <c r="C14" s="1080"/>
      <c r="D14" s="1089" t="s">
        <v>651</v>
      </c>
      <c r="E14" s="1089" t="s">
        <v>652</v>
      </c>
      <c r="F14" s="1089" t="s">
        <v>453</v>
      </c>
    </row>
    <row r="15" spans="1:9" x14ac:dyDescent="0.2">
      <c r="A15" s="1080"/>
      <c r="B15" s="1080"/>
      <c r="C15" s="1080"/>
      <c r="D15" s="1087"/>
      <c r="E15" s="1087"/>
      <c r="F15" s="1087"/>
    </row>
    <row r="16" spans="1:9" ht="22.5" customHeight="1" x14ac:dyDescent="0.2">
      <c r="A16" s="1090">
        <v>66.099999999999994</v>
      </c>
      <c r="B16" s="1091" t="s">
        <v>1154</v>
      </c>
      <c r="C16" s="1092"/>
      <c r="D16" s="983">
        <v>0</v>
      </c>
      <c r="E16" s="983">
        <v>0</v>
      </c>
      <c r="F16" s="983">
        <f>EXPENSES!G48</f>
        <v>0</v>
      </c>
    </row>
    <row r="17" spans="1:6" ht="22.5" customHeight="1" x14ac:dyDescent="0.2">
      <c r="A17" s="1090">
        <v>66.2</v>
      </c>
      <c r="B17" s="1091" t="s">
        <v>436</v>
      </c>
      <c r="C17" s="1092"/>
      <c r="D17" s="983">
        <f>EXPENSES!D49</f>
        <v>841100</v>
      </c>
      <c r="E17" s="983">
        <f>EXPENSES!F49</f>
        <v>841010.93</v>
      </c>
      <c r="F17" s="983">
        <f>EXPENSES!G49</f>
        <v>600000</v>
      </c>
    </row>
    <row r="18" spans="1:6" x14ac:dyDescent="0.2">
      <c r="A18" s="1087"/>
      <c r="B18" s="1087"/>
      <c r="C18" s="1080"/>
      <c r="D18" s="1080"/>
      <c r="E18" s="1080"/>
      <c r="F18" s="1080"/>
    </row>
    <row r="19" spans="1:6" x14ac:dyDescent="0.2">
      <c r="A19" s="1086" t="s">
        <v>54</v>
      </c>
      <c r="B19" s="1093" t="s">
        <v>55</v>
      </c>
      <c r="C19" s="1094"/>
      <c r="D19" s="1094"/>
      <c r="E19" s="1094"/>
      <c r="F19" s="1080"/>
    </row>
    <row r="20" spans="1:6" x14ac:dyDescent="0.2">
      <c r="B20" s="1093" t="s">
        <v>56</v>
      </c>
      <c r="C20" s="1094"/>
      <c r="D20" s="1094"/>
      <c r="E20" s="1094"/>
      <c r="F20" s="1080"/>
    </row>
    <row r="21" spans="1:6" x14ac:dyDescent="0.2">
      <c r="B21" s="1093" t="s">
        <v>57</v>
      </c>
      <c r="C21" s="1094"/>
      <c r="D21" s="1094"/>
      <c r="E21" s="1094"/>
      <c r="F21" s="1080"/>
    </row>
    <row r="22" spans="1:6" x14ac:dyDescent="0.2">
      <c r="B22" s="1093" t="s">
        <v>58</v>
      </c>
      <c r="C22" s="1094"/>
      <c r="D22" s="1094"/>
      <c r="E22" s="1094"/>
      <c r="F22" s="1080"/>
    </row>
    <row r="23" spans="1:6" x14ac:dyDescent="0.2">
      <c r="B23" s="1093" t="s">
        <v>59</v>
      </c>
      <c r="C23" s="1094"/>
      <c r="D23" s="1094"/>
      <c r="E23" s="1094"/>
      <c r="F23" s="1080"/>
    </row>
    <row r="24" spans="1:6" x14ac:dyDescent="0.2">
      <c r="B24" s="1093" t="s">
        <v>60</v>
      </c>
      <c r="C24" s="1094"/>
      <c r="D24" s="1094"/>
      <c r="E24" s="1094"/>
      <c r="F24" s="1080"/>
    </row>
    <row r="25" spans="1:6" x14ac:dyDescent="0.2">
      <c r="B25" s="1093" t="s">
        <v>61</v>
      </c>
      <c r="C25" s="1094"/>
      <c r="D25" s="1094"/>
      <c r="E25" s="1094"/>
      <c r="F25" s="1080"/>
    </row>
    <row r="26" spans="1:6" x14ac:dyDescent="0.2">
      <c r="B26" s="1093" t="s">
        <v>62</v>
      </c>
      <c r="C26" s="1094"/>
      <c r="D26" s="1094"/>
      <c r="E26" s="1094"/>
      <c r="F26" s="1080"/>
    </row>
    <row r="27" spans="1:6" x14ac:dyDescent="0.2">
      <c r="A27" s="1094"/>
      <c r="B27" s="1094"/>
      <c r="C27" s="1094"/>
      <c r="D27" s="1094"/>
      <c r="E27" s="1094"/>
      <c r="F27" s="1080"/>
    </row>
    <row r="28" spans="1:6" x14ac:dyDescent="0.2">
      <c r="A28" s="1080"/>
      <c r="B28" s="1080"/>
      <c r="C28" s="1080"/>
      <c r="D28" s="1080"/>
      <c r="E28" s="1088">
        <f>E12</f>
        <v>2014</v>
      </c>
      <c r="F28" s="1080"/>
    </row>
    <row r="29" spans="1:6" x14ac:dyDescent="0.2">
      <c r="A29" s="1080"/>
      <c r="B29" s="1080"/>
      <c r="C29" s="1080"/>
      <c r="D29" s="1088">
        <f>D13</f>
        <v>2014</v>
      </c>
      <c r="E29" s="1088" t="s">
        <v>649</v>
      </c>
      <c r="F29" s="1088">
        <f>F13</f>
        <v>2015</v>
      </c>
    </row>
    <row r="30" spans="1:6" x14ac:dyDescent="0.2">
      <c r="A30" s="1080"/>
      <c r="B30" s="1080"/>
      <c r="C30" s="1080"/>
      <c r="D30" s="1089" t="s">
        <v>651</v>
      </c>
      <c r="E30" s="1089" t="s">
        <v>652</v>
      </c>
      <c r="F30" s="1089" t="s">
        <v>453</v>
      </c>
    </row>
    <row r="31" spans="1:6" x14ac:dyDescent="0.2">
      <c r="A31" s="1080"/>
      <c r="B31" s="1080"/>
      <c r="C31" s="1080"/>
      <c r="D31" s="1087"/>
      <c r="E31" s="1087"/>
      <c r="F31" s="1087"/>
    </row>
    <row r="32" spans="1:6" x14ac:dyDescent="0.2">
      <c r="B32" s="1087"/>
      <c r="C32" s="1080"/>
    </row>
    <row r="33" spans="1:6" ht="22.5" customHeight="1" x14ac:dyDescent="0.2">
      <c r="A33" s="1090">
        <v>66.3</v>
      </c>
      <c r="B33" s="1091" t="s">
        <v>89</v>
      </c>
      <c r="C33" s="1092"/>
      <c r="D33" s="1019" t="s">
        <v>460</v>
      </c>
      <c r="E33" s="1019" t="s">
        <v>460</v>
      </c>
      <c r="F33" s="1019" t="s">
        <v>460</v>
      </c>
    </row>
    <row r="34" spans="1:6" x14ac:dyDescent="0.2">
      <c r="A34" s="1080"/>
      <c r="B34" s="1080"/>
      <c r="C34" s="1080"/>
      <c r="D34" s="1080"/>
      <c r="E34" s="1080"/>
      <c r="F34" s="1080"/>
    </row>
    <row r="35" spans="1:6" x14ac:dyDescent="0.2">
      <c r="A35" s="1086" t="s">
        <v>63</v>
      </c>
      <c r="B35" s="1087" t="s">
        <v>65</v>
      </c>
      <c r="C35" s="1080"/>
      <c r="D35" s="1080"/>
      <c r="E35" s="1080"/>
      <c r="F35" s="1080"/>
    </row>
    <row r="36" spans="1:6" x14ac:dyDescent="0.2">
      <c r="B36" s="1087" t="s">
        <v>67</v>
      </c>
      <c r="C36" s="1080"/>
      <c r="D36" s="1080"/>
      <c r="E36" s="1080"/>
      <c r="F36" s="1080"/>
    </row>
    <row r="37" spans="1:6" x14ac:dyDescent="0.2">
      <c r="B37" s="1087" t="s">
        <v>68</v>
      </c>
      <c r="C37" s="1080"/>
      <c r="D37" s="1080"/>
      <c r="E37" s="1080"/>
      <c r="F37" s="1080"/>
    </row>
    <row r="38" spans="1:6" x14ac:dyDescent="0.2">
      <c r="B38" s="1087"/>
      <c r="C38" s="1080"/>
      <c r="D38" s="1080"/>
      <c r="E38" s="1086">
        <f>E28</f>
        <v>2014</v>
      </c>
      <c r="F38" s="1080"/>
    </row>
    <row r="39" spans="1:6" x14ac:dyDescent="0.2">
      <c r="A39" s="1080"/>
      <c r="B39" s="1080"/>
      <c r="C39" s="1080"/>
      <c r="D39" s="1088">
        <f>D29</f>
        <v>2014</v>
      </c>
      <c r="E39" s="1088" t="s">
        <v>649</v>
      </c>
      <c r="F39" s="1088">
        <f>F29</f>
        <v>2015</v>
      </c>
    </row>
    <row r="40" spans="1:6" x14ac:dyDescent="0.2">
      <c r="A40" s="1080"/>
      <c r="B40" s="1080"/>
      <c r="C40" s="1080"/>
      <c r="D40" s="1089" t="s">
        <v>651</v>
      </c>
      <c r="E40" s="1089" t="s">
        <v>652</v>
      </c>
      <c r="F40" s="1089" t="s">
        <v>453</v>
      </c>
    </row>
    <row r="41" spans="1:6" x14ac:dyDescent="0.2">
      <c r="A41" s="1080"/>
      <c r="B41" s="1080"/>
      <c r="C41" s="1080"/>
      <c r="D41" s="1087"/>
      <c r="E41" s="1087"/>
      <c r="F41" s="1087"/>
    </row>
    <row r="42" spans="1:6" ht="22.5" customHeight="1" x14ac:dyDescent="0.2">
      <c r="A42" s="225">
        <v>66.400000000000006</v>
      </c>
      <c r="B42" s="1087" t="s">
        <v>1153</v>
      </c>
      <c r="C42" s="1080"/>
      <c r="D42" s="983">
        <f>EXPENSES!D50</f>
        <v>28900</v>
      </c>
      <c r="E42" s="983">
        <f>EXPENSES!F50</f>
        <v>14452.02</v>
      </c>
      <c r="F42" s="983">
        <f>EXPENSES!G50</f>
        <v>150000</v>
      </c>
    </row>
    <row r="43" spans="1:6" x14ac:dyDescent="0.2">
      <c r="A43" s="1080"/>
      <c r="B43" s="1080"/>
      <c r="C43" s="1080"/>
      <c r="D43" s="1092"/>
      <c r="E43" s="1092"/>
      <c r="F43" s="1092"/>
    </row>
    <row r="44" spans="1:6" ht="22.5" customHeight="1" thickBot="1" x14ac:dyDescent="0.25">
      <c r="B44" s="1087" t="s">
        <v>558</v>
      </c>
      <c r="C44" s="1080"/>
      <c r="D44" s="964">
        <f>SUM(D16,D17,D33,D42)</f>
        <v>870000</v>
      </c>
      <c r="E44" s="964">
        <f>SUM(E16,E17,E33,E42)</f>
        <v>855462.95000000007</v>
      </c>
      <c r="F44" s="964">
        <f>SUM(F16,F17,F33,F42)</f>
        <v>750000</v>
      </c>
    </row>
    <row r="45" spans="1:6" ht="13.5" thickTop="1" x14ac:dyDescent="0.2">
      <c r="A45" s="1080"/>
      <c r="B45" s="1080"/>
      <c r="C45" s="1080"/>
      <c r="D45" s="1080"/>
      <c r="E45" s="1080"/>
      <c r="F45" s="1080"/>
    </row>
    <row r="46" spans="1:6" x14ac:dyDescent="0.2">
      <c r="A46" s="1080"/>
      <c r="B46" s="985" t="s">
        <v>309</v>
      </c>
      <c r="E46" s="1080"/>
      <c r="F46" s="1080"/>
    </row>
    <row r="47" spans="1:6" ht="15" customHeight="1" x14ac:dyDescent="0.2">
      <c r="A47" s="1080"/>
      <c r="B47" s="1080" t="s">
        <v>781</v>
      </c>
      <c r="C47" s="1080"/>
      <c r="D47" s="1087"/>
      <c r="E47" s="1080"/>
      <c r="F47" s="1080"/>
    </row>
    <row r="48" spans="1:6" ht="22.5" customHeight="1" x14ac:dyDescent="0.2"/>
  </sheetData>
  <mergeCells count="2">
    <mergeCell ref="B4:F4"/>
    <mergeCell ref="B2:F2"/>
  </mergeCells>
  <phoneticPr fontId="0" type="noConversion"/>
  <pageMargins left="0.75" right="0.5" top="1" bottom="1" header="0.5" footer="0.5"/>
  <pageSetup scale="91"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129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1</xdr:col>
                    <xdr:colOff>438150</xdr:colOff>
                    <xdr:row>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6" r:id="rId5" name="Button 28">
              <controlPr defaultSize="0" print="0" autoFill="0" autoPict="0" macro="[0]!Go_To_Previous_Sheet">
                <anchor moveWithCells="1" sizeWithCells="1">
                  <from>
                    <xdr:col>4</xdr:col>
                    <xdr:colOff>895350</xdr:colOff>
                    <xdr:row>1</xdr:row>
                    <xdr:rowOff>57150</xdr:rowOff>
                  </from>
                  <to>
                    <xdr:col>5</xdr:col>
                    <xdr:colOff>628650</xdr:colOff>
                    <xdr:row>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7" r:id="rId6" name="Button 29">
              <controlPr defaultSize="0" print="0" autoFill="0" autoPict="0" macro="[0]!Go_To_Next_Sheet">
                <anchor moveWithCells="1" sizeWithCells="1">
                  <from>
                    <xdr:col>4</xdr:col>
                    <xdr:colOff>895350</xdr:colOff>
                    <xdr:row>0</xdr:row>
                    <xdr:rowOff>9525</xdr:rowOff>
                  </from>
                  <to>
                    <xdr:col>5</xdr:col>
                    <xdr:colOff>628650</xdr:colOff>
                    <xdr:row>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59" r:id="rId7" name="Button 31">
              <controlPr defaultSize="0" print="0" autoFill="0" autoPict="0" macro="[0]!Print_Sheet9">
                <anchor moveWithCells="1" sizeWithCells="1">
                  <from>
                    <xdr:col>0</xdr:col>
                    <xdr:colOff>9525</xdr:colOff>
                    <xdr:row>0</xdr:row>
                    <xdr:rowOff>209550</xdr:rowOff>
                  </from>
                  <to>
                    <xdr:col>1</xdr:col>
                    <xdr:colOff>438150</xdr:colOff>
                    <xdr:row>1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tabColor indexed="33"/>
    <pageSetUpPr fitToPage="1"/>
  </sheetPr>
  <dimension ref="A1:H29"/>
  <sheetViews>
    <sheetView showGridLines="0" topLeftCell="A19" workbookViewId="0">
      <selection activeCell="F51" sqref="F51"/>
    </sheetView>
  </sheetViews>
  <sheetFormatPr defaultRowHeight="12.75" x14ac:dyDescent="0.2"/>
  <cols>
    <col min="1" max="1" width="26.85546875" style="309" customWidth="1"/>
    <col min="2" max="2" width="16.85546875" style="309" customWidth="1"/>
    <col min="3" max="3" width="16.140625" style="309" customWidth="1"/>
    <col min="4" max="5" width="12.140625" style="309" customWidth="1"/>
    <col min="6" max="6" width="18" style="309" customWidth="1"/>
    <col min="7" max="7" width="19.140625" style="309" customWidth="1"/>
    <col min="8" max="8" width="15.5703125" style="309" bestFit="1" customWidth="1"/>
    <col min="9" max="16384" width="9.140625" style="309"/>
  </cols>
  <sheetData>
    <row r="1" spans="1:8" x14ac:dyDescent="0.2">
      <c r="A1" s="1095"/>
      <c r="B1" s="1095"/>
      <c r="C1" s="1095"/>
      <c r="D1" s="1095"/>
      <c r="E1" s="1095"/>
      <c r="F1" s="1095"/>
      <c r="G1" s="1095"/>
      <c r="H1" s="1082" t="s">
        <v>69</v>
      </c>
    </row>
    <row r="2" spans="1:8" x14ac:dyDescent="0.2">
      <c r="B2" s="1096"/>
      <c r="C2" s="1096"/>
      <c r="D2" s="1096"/>
      <c r="E2" s="1096"/>
      <c r="F2" s="1096"/>
      <c r="G2" s="1096"/>
      <c r="H2" s="1096"/>
    </row>
    <row r="3" spans="1:8" x14ac:dyDescent="0.2">
      <c r="B3" s="1097"/>
    </row>
    <row r="4" spans="1:8" x14ac:dyDescent="0.2">
      <c r="A4" s="1360" t="str">
        <f>'9'!B2</f>
        <v>2015 BUDGET STATEMENT CAMDEN COUNTY WELFARE AGENCY</v>
      </c>
      <c r="B4" s="1360"/>
      <c r="C4" s="1360"/>
      <c r="D4" s="1360"/>
      <c r="E4" s="1360"/>
      <c r="F4" s="1360"/>
      <c r="G4" s="1360"/>
      <c r="H4" s="1360"/>
    </row>
    <row r="5" spans="1:8" x14ac:dyDescent="0.2">
      <c r="A5" s="225"/>
      <c r="B5" s="225"/>
      <c r="C5" s="225"/>
      <c r="D5" s="225" t="s">
        <v>330</v>
      </c>
      <c r="E5" s="225"/>
      <c r="F5" s="225"/>
      <c r="G5" s="225"/>
      <c r="H5" s="225"/>
    </row>
    <row r="6" spans="1:8" x14ac:dyDescent="0.2">
      <c r="A6" s="1096" t="s">
        <v>70</v>
      </c>
      <c r="B6" s="1096"/>
      <c r="C6" s="1096"/>
      <c r="D6" s="1096"/>
      <c r="E6" s="1096"/>
      <c r="F6" s="1096"/>
      <c r="G6" s="1096"/>
      <c r="H6" s="1096"/>
    </row>
    <row r="7" spans="1:8" x14ac:dyDescent="0.2">
      <c r="A7" s="1098"/>
      <c r="B7" s="1095"/>
      <c r="C7" s="1095"/>
      <c r="D7" s="1095"/>
      <c r="E7" s="1095"/>
      <c r="F7" s="1095"/>
      <c r="G7" s="1095"/>
      <c r="H7" s="1095"/>
    </row>
    <row r="8" spans="1:8" x14ac:dyDescent="0.2">
      <c r="A8" s="1099"/>
      <c r="B8" s="1100"/>
      <c r="C8" s="1101" t="s">
        <v>459</v>
      </c>
      <c r="D8" s="1102"/>
      <c r="E8" s="1103"/>
      <c r="F8" s="1104"/>
      <c r="G8" s="1103"/>
      <c r="H8" s="1102"/>
    </row>
    <row r="9" spans="1:8" x14ac:dyDescent="0.2">
      <c r="A9" s="1105" t="s">
        <v>71</v>
      </c>
      <c r="B9" s="1106" t="s">
        <v>331</v>
      </c>
      <c r="C9" s="1107" t="s">
        <v>72</v>
      </c>
      <c r="D9" s="1108" t="s">
        <v>73</v>
      </c>
      <c r="E9" s="1108" t="s">
        <v>74</v>
      </c>
      <c r="F9" s="1442" t="s">
        <v>332</v>
      </c>
      <c r="G9" s="1443"/>
      <c r="H9" s="1109"/>
    </row>
    <row r="10" spans="1:8" x14ac:dyDescent="0.2">
      <c r="A10" s="1110" t="s">
        <v>75</v>
      </c>
      <c r="B10" s="1106" t="s">
        <v>76</v>
      </c>
      <c r="C10" s="1111" t="s">
        <v>77</v>
      </c>
      <c r="D10" s="1108" t="s">
        <v>78</v>
      </c>
      <c r="E10" s="1108" t="s">
        <v>79</v>
      </c>
      <c r="F10" s="1112" t="s">
        <v>333</v>
      </c>
      <c r="G10" s="1113" t="s">
        <v>80</v>
      </c>
      <c r="H10" s="1107" t="s">
        <v>81</v>
      </c>
    </row>
    <row r="11" spans="1:8" x14ac:dyDescent="0.2">
      <c r="A11" s="1114"/>
      <c r="B11" s="1115"/>
      <c r="C11" s="1115"/>
      <c r="D11" s="1116"/>
      <c r="E11" s="1116"/>
      <c r="F11" s="1117"/>
      <c r="G11" s="1118"/>
      <c r="H11" s="1116"/>
    </row>
    <row r="12" spans="1:8" x14ac:dyDescent="0.2">
      <c r="A12" s="1119">
        <v>1</v>
      </c>
      <c r="B12" s="1120">
        <v>2</v>
      </c>
      <c r="C12" s="1121">
        <v>3</v>
      </c>
      <c r="D12" s="1122">
        <v>4</v>
      </c>
      <c r="E12" s="1121">
        <v>5</v>
      </c>
      <c r="F12" s="1123">
        <v>6</v>
      </c>
      <c r="G12" s="1123">
        <v>7</v>
      </c>
      <c r="H12" s="1123">
        <v>8</v>
      </c>
    </row>
    <row r="13" spans="1:8" ht="22.5" customHeight="1" x14ac:dyDescent="0.2">
      <c r="A13" s="633"/>
      <c r="B13" s="633"/>
      <c r="C13" s="633"/>
      <c r="D13" s="633"/>
      <c r="E13" s="633"/>
      <c r="F13" s="633"/>
      <c r="G13" s="633"/>
      <c r="H13" s="633"/>
    </row>
    <row r="14" spans="1:8" ht="22.5" customHeight="1" x14ac:dyDescent="0.2">
      <c r="A14" s="633"/>
      <c r="B14" s="633"/>
      <c r="C14" s="633"/>
      <c r="D14" s="633"/>
      <c r="E14" s="633"/>
      <c r="F14" s="633"/>
      <c r="G14" s="633"/>
      <c r="H14" s="633"/>
    </row>
    <row r="15" spans="1:8" ht="22.5" customHeight="1" x14ac:dyDescent="0.2">
      <c r="A15" s="633"/>
      <c r="B15" s="633"/>
      <c r="C15" s="633"/>
      <c r="D15" s="633"/>
      <c r="E15" s="633"/>
      <c r="F15" s="633"/>
      <c r="G15" s="633"/>
      <c r="H15" s="633"/>
    </row>
    <row r="16" spans="1:8" ht="22.5" customHeight="1" x14ac:dyDescent="0.2">
      <c r="A16" s="633"/>
      <c r="B16" s="633"/>
      <c r="C16" s="633"/>
      <c r="D16" s="633"/>
      <c r="E16" s="633"/>
      <c r="F16" s="633"/>
      <c r="G16" s="633"/>
      <c r="H16" s="633"/>
    </row>
    <row r="17" spans="1:8" ht="22.5" customHeight="1" x14ac:dyDescent="0.2">
      <c r="A17" s="633"/>
      <c r="B17" s="633"/>
      <c r="C17" s="633"/>
      <c r="D17" s="633"/>
      <c r="E17" s="633"/>
      <c r="F17" s="633"/>
      <c r="G17" s="633"/>
      <c r="H17" s="633"/>
    </row>
    <row r="18" spans="1:8" ht="22.5" customHeight="1" x14ac:dyDescent="0.2">
      <c r="A18" s="633"/>
      <c r="B18" s="633"/>
      <c r="C18" s="633"/>
      <c r="D18" s="633"/>
      <c r="E18" s="633"/>
      <c r="F18" s="633"/>
      <c r="G18" s="633"/>
      <c r="H18" s="633"/>
    </row>
    <row r="19" spans="1:8" ht="22.5" customHeight="1" x14ac:dyDescent="0.2">
      <c r="A19" s="633"/>
      <c r="B19" s="633"/>
      <c r="C19" s="633"/>
      <c r="D19" s="633"/>
      <c r="E19" s="633"/>
      <c r="F19" s="633"/>
      <c r="G19" s="633"/>
      <c r="H19" s="633"/>
    </row>
    <row r="20" spans="1:8" ht="22.5" customHeight="1" x14ac:dyDescent="0.2">
      <c r="A20" s="633"/>
      <c r="B20" s="633"/>
      <c r="C20" s="633"/>
      <c r="D20" s="633"/>
      <c r="E20" s="633"/>
      <c r="F20" s="633"/>
      <c r="G20" s="633"/>
      <c r="H20" s="633"/>
    </row>
    <row r="21" spans="1:8" ht="22.5" customHeight="1" x14ac:dyDescent="0.2">
      <c r="A21" s="633"/>
      <c r="B21" s="633"/>
      <c r="C21" s="633"/>
      <c r="D21" s="633"/>
      <c r="E21" s="633"/>
      <c r="F21" s="633"/>
      <c r="G21" s="633"/>
      <c r="H21" s="633"/>
    </row>
    <row r="22" spans="1:8" ht="22.5" customHeight="1" x14ac:dyDescent="0.2">
      <c r="A22" s="633"/>
      <c r="B22" s="633"/>
      <c r="C22" s="633"/>
      <c r="D22" s="633"/>
      <c r="E22" s="633"/>
      <c r="F22" s="633"/>
      <c r="G22" s="633"/>
      <c r="H22" s="633"/>
    </row>
    <row r="23" spans="1:8" ht="22.5" customHeight="1" x14ac:dyDescent="0.2">
      <c r="A23" s="633"/>
      <c r="B23" s="633"/>
      <c r="C23" s="633"/>
      <c r="D23" s="633"/>
      <c r="E23" s="633"/>
      <c r="F23" s="633"/>
      <c r="G23" s="633"/>
      <c r="H23" s="633"/>
    </row>
    <row r="24" spans="1:8" ht="22.5" customHeight="1" x14ac:dyDescent="0.2">
      <c r="A24" s="633"/>
      <c r="B24" s="633"/>
      <c r="C24" s="633"/>
      <c r="D24" s="633"/>
      <c r="E24" s="633"/>
      <c r="F24" s="633"/>
      <c r="G24" s="633"/>
      <c r="H24" s="633"/>
    </row>
    <row r="25" spans="1:8" ht="22.5" customHeight="1" x14ac:dyDescent="0.2">
      <c r="A25" s="633"/>
      <c r="B25" s="633"/>
      <c r="C25" s="633"/>
      <c r="D25" s="633"/>
      <c r="E25" s="633"/>
      <c r="F25" s="633"/>
      <c r="G25" s="633"/>
      <c r="H25" s="633"/>
    </row>
    <row r="26" spans="1:8" ht="22.5" customHeight="1" x14ac:dyDescent="0.2">
      <c r="A26" s="633"/>
      <c r="B26" s="633"/>
      <c r="C26" s="633"/>
      <c r="D26" s="633"/>
      <c r="E26" s="633"/>
      <c r="F26" s="633"/>
      <c r="G26" s="633"/>
      <c r="H26" s="633"/>
    </row>
    <row r="27" spans="1:8" ht="22.5" customHeight="1" x14ac:dyDescent="0.2">
      <c r="A27" s="633"/>
      <c r="B27" s="633"/>
      <c r="C27" s="633"/>
      <c r="D27" s="633"/>
      <c r="E27" s="633"/>
      <c r="F27" s="633"/>
      <c r="G27" s="633"/>
      <c r="H27" s="633"/>
    </row>
    <row r="28" spans="1:8" ht="22.5" customHeight="1" x14ac:dyDescent="0.2">
      <c r="A28" s="633"/>
      <c r="B28" s="633"/>
      <c r="C28" s="633"/>
      <c r="D28" s="633"/>
      <c r="E28" s="633"/>
      <c r="F28" s="633"/>
      <c r="G28" s="633"/>
      <c r="H28" s="633"/>
    </row>
    <row r="29" spans="1:8" ht="22.5" customHeight="1" x14ac:dyDescent="0.2">
      <c r="A29" s="633"/>
      <c r="B29" s="633"/>
      <c r="C29" s="633"/>
      <c r="D29" s="633"/>
      <c r="E29" s="633"/>
      <c r="F29" s="633"/>
      <c r="G29" s="633"/>
      <c r="H29" s="633"/>
    </row>
  </sheetData>
  <mergeCells count="2">
    <mergeCell ref="A4:H4"/>
    <mergeCell ref="F9:G9"/>
  </mergeCells>
  <phoneticPr fontId="0" type="noConversion"/>
  <pageMargins left="0.75" right="0.5" top="1" bottom="1" header="0.5" footer="0.5"/>
  <pageSetup scale="92" orientation="landscape" blackAndWhite="1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9525</xdr:rowOff>
                  </from>
                  <to>
                    <xdr:col>0</xdr:col>
                    <xdr:colOff>1581150</xdr:colOff>
                    <xdr:row>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Button 2">
              <controlPr defaultSize="0" print="0" autoFill="0" autoPict="0" macro="[0]!Print_Sheet9A">
                <anchor moveWithCells="1" sizeWithCells="1">
                  <from>
                    <xdr:col>0</xdr:col>
                    <xdr:colOff>9525</xdr:colOff>
                    <xdr:row>1</xdr:row>
                    <xdr:rowOff>57150</xdr:rowOff>
                  </from>
                  <to>
                    <xdr:col>0</xdr:col>
                    <xdr:colOff>1581150</xdr:colOff>
                    <xdr:row>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5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0</xdr:colOff>
                    <xdr:row>0</xdr:row>
                    <xdr:rowOff>0</xdr:rowOff>
                  </from>
                  <to>
                    <xdr:col>5</xdr:col>
                    <xdr:colOff>171450</xdr:colOff>
                    <xdr:row>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6" r:id="rId7" name="Button 4">
              <controlPr defaultSize="0" print="0" autoFill="0" autoPict="0" macro="[0]!Go_To_Previous_Sheet">
                <anchor moveWithCells="1" sizeWithCells="1">
                  <from>
                    <xdr:col>3</xdr:col>
                    <xdr:colOff>809625</xdr:colOff>
                    <xdr:row>1</xdr:row>
                    <xdr:rowOff>57150</xdr:rowOff>
                  </from>
                  <to>
                    <xdr:col>5</xdr:col>
                    <xdr:colOff>161925</xdr:colOff>
                    <xdr:row>2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tabColor indexed="33"/>
  </sheetPr>
  <dimension ref="A1:E26"/>
  <sheetViews>
    <sheetView showGridLines="0" workbookViewId="0">
      <selection activeCell="D20" sqref="D20"/>
    </sheetView>
  </sheetViews>
  <sheetFormatPr defaultColWidth="9.42578125" defaultRowHeight="12.75" x14ac:dyDescent="0.2"/>
  <cols>
    <col min="1" max="1" width="24.85546875" style="1124" customWidth="1"/>
    <col min="2" max="2" width="20" style="1124" customWidth="1"/>
    <col min="3" max="3" width="19.140625" style="1124" customWidth="1"/>
    <col min="4" max="4" width="32.85546875" style="1124" customWidth="1"/>
    <col min="5" max="5" width="39.42578125" style="1142" customWidth="1"/>
    <col min="6" max="6" width="17.140625" style="1124" customWidth="1"/>
    <col min="7" max="7" width="1.5703125" style="1124" customWidth="1"/>
    <col min="8" max="10" width="9.42578125" style="1124"/>
    <col min="11" max="11" width="1.5703125" style="1124" customWidth="1"/>
    <col min="12" max="12" width="9.42578125" style="1124"/>
    <col min="13" max="13" width="12.42578125" style="1124" customWidth="1"/>
    <col min="14" max="14" width="1.5703125" style="1124" customWidth="1"/>
    <col min="15" max="15" width="5.5703125" style="1124" customWidth="1"/>
    <col min="16" max="16" width="9.42578125" style="1124"/>
    <col min="17" max="17" width="1.5703125" style="1124" customWidth="1"/>
    <col min="18" max="18" width="14.140625" style="1124" customWidth="1"/>
    <col min="19" max="19" width="1.5703125" style="1124" customWidth="1"/>
    <col min="20" max="20" width="10.42578125" style="1124" customWidth="1"/>
    <col min="21" max="21" width="1.5703125" style="1124" customWidth="1"/>
    <col min="22" max="22" width="11.42578125" style="1124" customWidth="1"/>
    <col min="23" max="23" width="1.5703125" style="1124" customWidth="1"/>
    <col min="24" max="24" width="9.42578125" style="1124"/>
    <col min="25" max="25" width="1.5703125" style="1124" customWidth="1"/>
    <col min="26" max="26" width="21.140625" style="1124" customWidth="1"/>
    <col min="27" max="27" width="1.5703125" style="1124" customWidth="1"/>
    <col min="28" max="28" width="14.140625" style="1124" customWidth="1"/>
    <col min="29" max="16384" width="9.42578125" style="1124"/>
  </cols>
  <sheetData>
    <row r="1" spans="1:5" x14ac:dyDescent="0.2">
      <c r="E1" s="1125" t="s">
        <v>82</v>
      </c>
    </row>
    <row r="2" spans="1:5" x14ac:dyDescent="0.2">
      <c r="E2" s="1125" t="s">
        <v>1255</v>
      </c>
    </row>
    <row r="3" spans="1:5" x14ac:dyDescent="0.2">
      <c r="A3" s="1360" t="str">
        <f>'9A'!A4</f>
        <v>2015 BUDGET STATEMENT CAMDEN COUNTY WELFARE AGENCY</v>
      </c>
      <c r="B3" s="1360"/>
      <c r="C3" s="1360"/>
      <c r="D3" s="1360"/>
      <c r="E3" s="1360"/>
    </row>
    <row r="4" spans="1:5" x14ac:dyDescent="0.2">
      <c r="A4" s="1126" t="s">
        <v>83</v>
      </c>
      <c r="B4" s="1126"/>
      <c r="C4" s="1127"/>
      <c r="D4" s="1127"/>
      <c r="E4" s="1127"/>
    </row>
    <row r="5" spans="1:5" x14ac:dyDescent="0.2">
      <c r="A5" s="1127" t="s">
        <v>84</v>
      </c>
      <c r="B5" s="1126"/>
      <c r="C5" s="1127"/>
      <c r="D5" s="1127"/>
      <c r="E5" s="1127"/>
    </row>
    <row r="6" spans="1:5" x14ac:dyDescent="0.2">
      <c r="B6" s="1127"/>
      <c r="C6" s="1127"/>
      <c r="D6" s="1127"/>
      <c r="E6" s="1127"/>
    </row>
    <row r="7" spans="1:5" x14ac:dyDescent="0.2">
      <c r="A7" s="1128"/>
      <c r="B7" s="1129"/>
      <c r="C7" s="1130"/>
      <c r="D7" s="1129"/>
      <c r="E7" s="1131"/>
    </row>
    <row r="8" spans="1:5" x14ac:dyDescent="0.2">
      <c r="A8" s="1132" t="s">
        <v>71</v>
      </c>
      <c r="B8" s="1132" t="s">
        <v>85</v>
      </c>
      <c r="C8" s="1444" t="s">
        <v>334</v>
      </c>
      <c r="D8" s="1445"/>
      <c r="E8" s="1133"/>
    </row>
    <row r="9" spans="1:5" x14ac:dyDescent="0.2">
      <c r="A9" s="1132" t="s">
        <v>75</v>
      </c>
      <c r="B9" s="1132" t="s">
        <v>79</v>
      </c>
      <c r="C9" s="1134" t="s">
        <v>333</v>
      </c>
      <c r="D9" s="1134" t="s">
        <v>80</v>
      </c>
      <c r="E9" s="1134" t="s">
        <v>81</v>
      </c>
    </row>
    <row r="10" spans="1:5" ht="9.9499999999999993" customHeight="1" x14ac:dyDescent="0.2">
      <c r="A10" s="1135"/>
      <c r="B10" s="1135"/>
      <c r="C10" s="1136"/>
      <c r="D10" s="1137"/>
      <c r="E10" s="1137"/>
    </row>
    <row r="11" spans="1:5" x14ac:dyDescent="0.2">
      <c r="A11" s="1138">
        <v>1</v>
      </c>
      <c r="B11" s="1136">
        <v>2</v>
      </c>
      <c r="C11" s="1136" t="s">
        <v>86</v>
      </c>
      <c r="D11" s="1139">
        <v>4</v>
      </c>
      <c r="E11" s="1140">
        <v>5</v>
      </c>
    </row>
    <row r="12" spans="1:5" ht="22.5" customHeight="1" x14ac:dyDescent="0.2">
      <c r="A12" s="1141"/>
      <c r="B12" s="1141"/>
      <c r="C12" s="1141"/>
      <c r="D12" s="1141"/>
      <c r="E12" s="1141"/>
    </row>
    <row r="13" spans="1:5" ht="22.5" customHeight="1" x14ac:dyDescent="0.2">
      <c r="A13" s="1141"/>
      <c r="B13" s="1141"/>
      <c r="C13" s="1141"/>
      <c r="D13" s="1141"/>
      <c r="E13" s="1141"/>
    </row>
    <row r="14" spans="1:5" ht="22.5" customHeight="1" x14ac:dyDescent="0.2">
      <c r="A14" s="1141"/>
      <c r="B14" s="1141"/>
      <c r="C14" s="1141"/>
      <c r="D14" s="1141"/>
      <c r="E14" s="1141"/>
    </row>
    <row r="15" spans="1:5" ht="22.5" customHeight="1" x14ac:dyDescent="0.2">
      <c r="A15" s="1141"/>
      <c r="B15" s="1141"/>
      <c r="C15" s="1141"/>
      <c r="D15" s="1141"/>
      <c r="E15" s="1141"/>
    </row>
    <row r="16" spans="1:5" ht="22.5" customHeight="1" x14ac:dyDescent="0.2">
      <c r="A16" s="1141"/>
      <c r="B16" s="1141"/>
      <c r="C16" s="1141"/>
      <c r="D16" s="1141"/>
      <c r="E16" s="1141"/>
    </row>
    <row r="17" spans="1:5" ht="22.5" customHeight="1" x14ac:dyDescent="0.2">
      <c r="A17" s="1141"/>
      <c r="B17" s="1141"/>
      <c r="C17" s="1141"/>
      <c r="D17" s="1141"/>
      <c r="E17" s="1141"/>
    </row>
    <row r="18" spans="1:5" ht="22.5" customHeight="1" x14ac:dyDescent="0.2">
      <c r="A18" s="1141"/>
      <c r="B18" s="1141"/>
      <c r="C18" s="1141"/>
      <c r="D18" s="1141"/>
      <c r="E18" s="1141"/>
    </row>
    <row r="19" spans="1:5" ht="22.5" customHeight="1" x14ac:dyDescent="0.2">
      <c r="A19" s="1141"/>
      <c r="B19" s="1141"/>
      <c r="C19" s="1141"/>
      <c r="D19" s="1141"/>
      <c r="E19" s="1141"/>
    </row>
    <row r="20" spans="1:5" ht="22.5" customHeight="1" x14ac:dyDescent="0.2">
      <c r="A20" s="1141"/>
      <c r="B20" s="1141"/>
      <c r="C20" s="1141"/>
      <c r="D20" s="1141"/>
      <c r="E20" s="1141"/>
    </row>
    <row r="21" spans="1:5" ht="22.5" customHeight="1" x14ac:dyDescent="0.2">
      <c r="A21" s="1141"/>
      <c r="B21" s="1141"/>
      <c r="C21" s="1141"/>
      <c r="D21" s="1141"/>
      <c r="E21" s="1141"/>
    </row>
    <row r="22" spans="1:5" ht="22.5" customHeight="1" x14ac:dyDescent="0.2">
      <c r="A22" s="1141"/>
      <c r="B22" s="1141"/>
      <c r="C22" s="1141"/>
      <c r="D22" s="1141"/>
      <c r="E22" s="1141"/>
    </row>
    <row r="23" spans="1:5" ht="22.5" customHeight="1" x14ac:dyDescent="0.2">
      <c r="A23" s="1141"/>
      <c r="B23" s="1141"/>
      <c r="C23" s="1141"/>
      <c r="D23" s="1141"/>
      <c r="E23" s="1141"/>
    </row>
    <row r="24" spans="1:5" ht="22.5" customHeight="1" x14ac:dyDescent="0.2">
      <c r="A24" s="1141"/>
      <c r="B24" s="1141"/>
      <c r="C24" s="1141"/>
      <c r="D24" s="1141"/>
      <c r="E24" s="1141"/>
    </row>
    <row r="25" spans="1:5" ht="22.5" customHeight="1" x14ac:dyDescent="0.2">
      <c r="A25" s="1141"/>
      <c r="B25" s="1141"/>
      <c r="C25" s="1141"/>
      <c r="D25" s="1141"/>
      <c r="E25" s="1141"/>
    </row>
    <row r="26" spans="1:5" ht="22.5" customHeight="1" x14ac:dyDescent="0.2">
      <c r="A26" s="1141"/>
      <c r="B26" s="1141"/>
      <c r="C26" s="1141"/>
      <c r="D26" s="1141"/>
      <c r="E26" s="1141"/>
    </row>
  </sheetData>
  <mergeCells count="2">
    <mergeCell ref="C8:D8"/>
    <mergeCell ref="A3:E3"/>
  </mergeCells>
  <phoneticPr fontId="0" type="noConversion"/>
  <pageMargins left="0.75" right="0.5" top="1" bottom="1" header="0.5" footer="0.5"/>
  <pageSetup scale="91" orientation="landscape" blackAndWhite="1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0</xdr:rowOff>
                  </from>
                  <to>
                    <xdr:col>0</xdr:col>
                    <xdr:colOff>1419225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8" r:id="rId5" name="Button 2">
              <controlPr defaultSize="0" print="0" autoFill="0" autoPict="0" macro="[0]!Print_Sheet9B">
                <anchor moveWithCells="1" sizeWithCells="1">
                  <from>
                    <xdr:col>0</xdr:col>
                    <xdr:colOff>9525</xdr:colOff>
                    <xdr:row>2</xdr:row>
                    <xdr:rowOff>28575</xdr:rowOff>
                  </from>
                  <to>
                    <xdr:col>0</xdr:col>
                    <xdr:colOff>1419225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9" r:id="rId6" name="Button 3">
              <controlPr defaultSize="0" print="0" autoFill="0" autoPict="0" macro="[0]!Go_To_Next_Sheet">
                <anchor moveWithCells="1" sizeWithCells="1">
                  <from>
                    <xdr:col>2</xdr:col>
                    <xdr:colOff>1238250</xdr:colOff>
                    <xdr:row>0</xdr:row>
                    <xdr:rowOff>9525</xdr:rowOff>
                  </from>
                  <to>
                    <xdr:col>3</xdr:col>
                    <xdr:colOff>990600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0" r:id="rId7" name="Button 4">
              <controlPr defaultSize="0" print="0" autoFill="0" autoPict="0" macro="[0]!Go_To_Previous_Sheet">
                <anchor moveWithCells="1" sizeWithCells="1">
                  <from>
                    <xdr:col>0</xdr:col>
                    <xdr:colOff>1238250</xdr:colOff>
                    <xdr:row>2</xdr:row>
                    <xdr:rowOff>57150</xdr:rowOff>
                  </from>
                  <to>
                    <xdr:col>1</xdr:col>
                    <xdr:colOff>971550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>
    <tabColor indexed="39"/>
  </sheetPr>
  <dimension ref="A1:G25"/>
  <sheetViews>
    <sheetView showGridLines="0" zoomScaleNormal="100" workbookViewId="0">
      <selection activeCell="F9" sqref="F9"/>
    </sheetView>
  </sheetViews>
  <sheetFormatPr defaultColWidth="9.42578125" defaultRowHeight="12.75" x14ac:dyDescent="0.2"/>
  <cols>
    <col min="1" max="1" width="5.85546875" style="1145" customWidth="1"/>
    <col min="2" max="2" width="18.85546875" style="1145" customWidth="1"/>
    <col min="3" max="4" width="16.85546875" style="1145" customWidth="1"/>
    <col min="5" max="5" width="18.85546875" style="1145" customWidth="1"/>
    <col min="6" max="6" width="16.85546875" style="1145" customWidth="1"/>
    <col min="7" max="16384" width="9.42578125" style="1145"/>
  </cols>
  <sheetData>
    <row r="1" spans="1:7" x14ac:dyDescent="0.2">
      <c r="A1" s="1143"/>
      <c r="B1" s="1143"/>
      <c r="C1" s="1143"/>
      <c r="D1" s="1143"/>
      <c r="E1" s="1143"/>
      <c r="F1" s="1144" t="s">
        <v>87</v>
      </c>
    </row>
    <row r="2" spans="1:7" x14ac:dyDescent="0.2">
      <c r="B2" s="337"/>
      <c r="C2" s="337"/>
      <c r="D2" s="337"/>
      <c r="E2" s="337"/>
      <c r="F2" s="337"/>
      <c r="G2" s="337"/>
    </row>
    <row r="3" spans="1:7" x14ac:dyDescent="0.2">
      <c r="A3" s="1143"/>
      <c r="B3" s="337"/>
      <c r="C3" s="337"/>
      <c r="D3" s="337"/>
      <c r="E3" s="337"/>
      <c r="F3" s="337"/>
    </row>
    <row r="4" spans="1:7" x14ac:dyDescent="0.2">
      <c r="A4" s="1143"/>
      <c r="B4" s="1360" t="str">
        <f>'9B'!A3</f>
        <v>2015 BUDGET STATEMENT CAMDEN COUNTY WELFARE AGENCY</v>
      </c>
      <c r="C4" s="1360"/>
      <c r="D4" s="1360"/>
      <c r="E4" s="1360"/>
      <c r="F4" s="1360"/>
    </row>
    <row r="5" spans="1:7" x14ac:dyDescent="0.2">
      <c r="A5" s="1143"/>
      <c r="B5" s="1446" t="s">
        <v>88</v>
      </c>
      <c r="C5" s="1446"/>
      <c r="D5" s="1446"/>
      <c r="E5" s="1446"/>
      <c r="F5" s="1446"/>
    </row>
    <row r="6" spans="1:7" x14ac:dyDescent="0.2">
      <c r="A6" s="1143"/>
      <c r="B6" s="1143"/>
      <c r="C6" s="1143"/>
      <c r="D6" s="1143"/>
      <c r="E6" s="1143"/>
      <c r="F6" s="1143"/>
    </row>
    <row r="7" spans="1:7" x14ac:dyDescent="0.2">
      <c r="A7" s="1143"/>
      <c r="B7" s="1143"/>
      <c r="C7" s="1143"/>
      <c r="D7" s="1146"/>
      <c r="E7" s="1147">
        <v>2014</v>
      </c>
      <c r="F7" s="1143"/>
    </row>
    <row r="8" spans="1:7" x14ac:dyDescent="0.2">
      <c r="A8" s="1143"/>
      <c r="B8" s="1143"/>
      <c r="C8" s="1143"/>
      <c r="D8" s="1147">
        <v>2014</v>
      </c>
      <c r="E8" s="1147" t="s">
        <v>649</v>
      </c>
      <c r="F8" s="1147">
        <v>2015</v>
      </c>
    </row>
    <row r="9" spans="1:7" x14ac:dyDescent="0.2">
      <c r="A9" s="1143"/>
      <c r="B9" s="1143"/>
      <c r="C9" s="1148"/>
      <c r="D9" s="1149" t="s">
        <v>651</v>
      </c>
      <c r="E9" s="1149" t="s">
        <v>652</v>
      </c>
      <c r="F9" s="1149" t="s">
        <v>692</v>
      </c>
    </row>
    <row r="10" spans="1:7" x14ac:dyDescent="0.2">
      <c r="A10" s="1143"/>
      <c r="B10" s="1143"/>
      <c r="C10" s="1148"/>
      <c r="D10" s="1150"/>
      <c r="E10" s="1150"/>
      <c r="F10" s="1150"/>
    </row>
    <row r="11" spans="1:7" ht="25.5" customHeight="1" x14ac:dyDescent="0.2">
      <c r="A11" s="1151">
        <v>67.099999999999994</v>
      </c>
      <c r="B11" s="1152" t="s">
        <v>89</v>
      </c>
      <c r="C11" s="1153"/>
      <c r="D11" s="1154" t="s">
        <v>460</v>
      </c>
      <c r="E11" s="1154" t="s">
        <v>460</v>
      </c>
      <c r="F11" s="1154" t="s">
        <v>460</v>
      </c>
    </row>
    <row r="12" spans="1:7" ht="25.5" customHeight="1" x14ac:dyDescent="0.2">
      <c r="A12" s="1151">
        <v>67.2</v>
      </c>
      <c r="B12" s="1152" t="s">
        <v>15</v>
      </c>
      <c r="C12" s="1155"/>
      <c r="D12" s="952">
        <f>EXPENSES!D53</f>
        <v>25000</v>
      </c>
      <c r="E12" s="952">
        <f>EXPENSES!F53</f>
        <v>9251.59</v>
      </c>
      <c r="F12" s="952">
        <f>EXPENSES!G53</f>
        <v>30000</v>
      </c>
    </row>
    <row r="13" spans="1:7" ht="25.5" customHeight="1" x14ac:dyDescent="0.2">
      <c r="A13" s="1151">
        <v>67.3</v>
      </c>
      <c r="B13" s="1152" t="s">
        <v>89</v>
      </c>
      <c r="C13" s="1155"/>
      <c r="D13" s="1154" t="s">
        <v>460</v>
      </c>
      <c r="E13" s="1154" t="s">
        <v>460</v>
      </c>
      <c r="F13" s="1154" t="s">
        <v>460</v>
      </c>
    </row>
    <row r="14" spans="1:7" ht="25.5" customHeight="1" x14ac:dyDescent="0.2">
      <c r="A14" s="1151">
        <v>67.400000000000006</v>
      </c>
      <c r="B14" s="1152" t="s">
        <v>89</v>
      </c>
      <c r="C14" s="1155"/>
      <c r="D14" s="1154" t="s">
        <v>460</v>
      </c>
      <c r="E14" s="1154" t="s">
        <v>460</v>
      </c>
      <c r="F14" s="1154" t="s">
        <v>460</v>
      </c>
    </row>
    <row r="15" spans="1:7" ht="25.5" customHeight="1" x14ac:dyDescent="0.2">
      <c r="A15" s="1151">
        <v>67.5</v>
      </c>
      <c r="B15" s="1152" t="s">
        <v>89</v>
      </c>
      <c r="C15" s="1155"/>
      <c r="D15" s="1154" t="s">
        <v>460</v>
      </c>
      <c r="E15" s="1154" t="s">
        <v>460</v>
      </c>
      <c r="F15" s="1154" t="s">
        <v>460</v>
      </c>
    </row>
    <row r="16" spans="1:7" ht="25.5" customHeight="1" x14ac:dyDescent="0.2">
      <c r="A16" s="1151">
        <v>67.599999999999994</v>
      </c>
      <c r="B16" s="1152" t="s">
        <v>89</v>
      </c>
      <c r="C16" s="1155"/>
      <c r="D16" s="1154" t="s">
        <v>460</v>
      </c>
      <c r="E16" s="1154" t="s">
        <v>460</v>
      </c>
      <c r="F16" s="1154" t="s">
        <v>460</v>
      </c>
    </row>
    <row r="17" spans="1:6" x14ac:dyDescent="0.2">
      <c r="A17" s="1143"/>
      <c r="B17" s="1143"/>
      <c r="C17" s="1148"/>
      <c r="D17" s="1156"/>
      <c r="E17" s="1157"/>
      <c r="F17" s="1157"/>
    </row>
    <row r="18" spans="1:6" x14ac:dyDescent="0.2">
      <c r="A18" s="1150"/>
      <c r="B18" s="1150"/>
      <c r="C18" s="1150"/>
      <c r="D18" s="1156"/>
      <c r="E18" s="1157"/>
      <c r="F18" s="1157"/>
    </row>
    <row r="19" spans="1:6" x14ac:dyDescent="0.2">
      <c r="A19" s="1143"/>
      <c r="B19" s="1143"/>
      <c r="C19" s="1143"/>
      <c r="D19" s="1157"/>
      <c r="E19" s="1157"/>
      <c r="F19" s="1157"/>
    </row>
    <row r="20" spans="1:6" x14ac:dyDescent="0.2">
      <c r="A20" s="1143"/>
      <c r="B20" s="1143"/>
      <c r="C20" s="1143"/>
      <c r="D20" s="1157"/>
      <c r="E20" s="1157"/>
      <c r="F20" s="1157"/>
    </row>
    <row r="21" spans="1:6" ht="22.5" customHeight="1" thickBot="1" x14ac:dyDescent="0.25">
      <c r="A21" s="1150" t="s">
        <v>653</v>
      </c>
      <c r="B21" s="1150"/>
      <c r="C21" s="1153"/>
      <c r="D21" s="964">
        <f>SUM(D11:D16)</f>
        <v>25000</v>
      </c>
      <c r="E21" s="964">
        <f>SUM(E11:E16)</f>
        <v>9251.59</v>
      </c>
      <c r="F21" s="964">
        <f>SUM(F11:F16)</f>
        <v>30000</v>
      </c>
    </row>
    <row r="22" spans="1:6" ht="13.5" thickTop="1" x14ac:dyDescent="0.2">
      <c r="A22" s="1143"/>
      <c r="B22" s="1143"/>
      <c r="C22" s="1143"/>
      <c r="D22" s="1150"/>
      <c r="E22" s="1150"/>
      <c r="F22" s="1150"/>
    </row>
    <row r="23" spans="1:6" x14ac:dyDescent="0.2">
      <c r="A23" s="1143"/>
      <c r="B23" s="1143" t="s">
        <v>309</v>
      </c>
      <c r="C23" s="1143"/>
      <c r="D23" s="1143"/>
      <c r="E23" s="1143"/>
      <c r="F23" s="1143"/>
    </row>
    <row r="24" spans="1:6" x14ac:dyDescent="0.2">
      <c r="A24" s="1143"/>
      <c r="B24" s="1143"/>
      <c r="C24" s="1143"/>
      <c r="D24" s="1143"/>
      <c r="E24" s="1143"/>
      <c r="F24" s="1143"/>
    </row>
    <row r="25" spans="1:6" x14ac:dyDescent="0.2">
      <c r="A25" s="1143"/>
      <c r="B25" s="1143"/>
      <c r="C25" s="1143"/>
      <c r="D25" s="1143"/>
      <c r="E25" s="1143"/>
      <c r="F25" s="1143"/>
    </row>
  </sheetData>
  <mergeCells count="2">
    <mergeCell ref="B5:F5"/>
    <mergeCell ref="B4:F4"/>
  </mergeCells>
  <phoneticPr fontId="0" type="noConversion"/>
  <pageMargins left="0.75" right="0.5" top="1" bottom="1" header="0.5" footer="0.5"/>
  <pageSetup scale="89" orientation="portrait" blackAndWhite="1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01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1</xdr:col>
                    <xdr:colOff>561975</xdr:colOff>
                    <xdr:row>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2" r:id="rId5" name="Button 2">
              <controlPr defaultSize="0" print="0" autoFill="0" autoPict="0" macro="[0]!Print_Sheet10">
                <anchor moveWithCells="1" sizeWithCells="1">
                  <from>
                    <xdr:col>0</xdr:col>
                    <xdr:colOff>0</xdr:colOff>
                    <xdr:row>1</xdr:row>
                    <xdr:rowOff>28575</xdr:rowOff>
                  </from>
                  <to>
                    <xdr:col>1</xdr:col>
                    <xdr:colOff>561975</xdr:colOff>
                    <xdr:row>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9" r:id="rId6" name="Button 19">
              <controlPr defaultSize="0" print="0" autoFill="0" autoPict="0" macro="[0]!Go_To_Next_Sheet">
                <anchor moveWithCells="1" sizeWithCells="1">
                  <from>
                    <xdr:col>4</xdr:col>
                    <xdr:colOff>676275</xdr:colOff>
                    <xdr:row>0</xdr:row>
                    <xdr:rowOff>0</xdr:rowOff>
                  </from>
                  <to>
                    <xdr:col>5</xdr:col>
                    <xdr:colOff>285750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0" r:id="rId7" name="Button 20">
              <controlPr defaultSize="0" print="0" autoFill="0" autoPict="0" macro="[0]!Go_To_Previous_Sheet">
                <anchor moveWithCells="1" sizeWithCells="1">
                  <from>
                    <xdr:col>4</xdr:col>
                    <xdr:colOff>666750</xdr:colOff>
                    <xdr:row>1</xdr:row>
                    <xdr:rowOff>95250</xdr:rowOff>
                  </from>
                  <to>
                    <xdr:col>5</xdr:col>
                    <xdr:colOff>285750</xdr:colOff>
                    <xdr:row>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>
    <tabColor indexed="39"/>
  </sheetPr>
  <dimension ref="A1:R116"/>
  <sheetViews>
    <sheetView showGridLines="0" topLeftCell="A7" zoomScaleNormal="100" workbookViewId="0">
      <selection activeCell="H33" sqref="H33"/>
    </sheetView>
  </sheetViews>
  <sheetFormatPr defaultColWidth="9.42578125" defaultRowHeight="12.75" x14ac:dyDescent="0.2"/>
  <cols>
    <col min="1" max="1" width="9.85546875" style="767" customWidth="1"/>
    <col min="2" max="2" width="4.42578125" style="767" customWidth="1"/>
    <col min="3" max="3" width="6.140625" style="767" customWidth="1"/>
    <col min="4" max="4" width="22.140625" style="767" customWidth="1"/>
    <col min="5" max="5" width="25.5703125" style="767" customWidth="1"/>
    <col min="6" max="6" width="9.85546875" style="767" customWidth="1"/>
    <col min="7" max="7" width="9.42578125" style="767" customWidth="1"/>
    <col min="8" max="8" width="10.140625" style="767" customWidth="1"/>
    <col min="9" max="9" width="1.85546875" style="767" customWidth="1"/>
    <col min="10" max="16384" width="9.42578125" style="767"/>
  </cols>
  <sheetData>
    <row r="1" spans="1:18" ht="21" customHeight="1" x14ac:dyDescent="0.25">
      <c r="G1" s="768"/>
      <c r="H1" s="769"/>
      <c r="J1" s="770" t="s">
        <v>1144</v>
      </c>
    </row>
    <row r="2" spans="1:18" ht="22.5" customHeight="1" x14ac:dyDescent="0.25">
      <c r="D2" s="336" t="str">
        <f>'10'!B4</f>
        <v>2015 BUDGET STATEMENT CAMDEN COUNTY WELFARE AGENCY</v>
      </c>
      <c r="E2" s="336"/>
      <c r="F2" s="336"/>
      <c r="G2" s="771"/>
      <c r="H2" s="771"/>
      <c r="I2" s="772"/>
      <c r="J2" s="772"/>
      <c r="K2" s="772"/>
      <c r="L2" s="772"/>
      <c r="M2" s="772"/>
      <c r="N2" s="772"/>
      <c r="O2" s="772"/>
      <c r="P2" s="772"/>
      <c r="Q2" s="772"/>
      <c r="R2" s="772"/>
    </row>
    <row r="3" spans="1:18" ht="15" x14ac:dyDescent="0.25">
      <c r="A3" s="772"/>
      <c r="B3" s="771"/>
      <c r="C3" s="771"/>
      <c r="D3" s="336"/>
      <c r="E3" s="771"/>
      <c r="F3" s="771"/>
      <c r="G3" s="771"/>
      <c r="H3" s="771"/>
      <c r="I3" s="772"/>
      <c r="J3" s="772"/>
      <c r="K3" s="772"/>
      <c r="L3" s="772"/>
      <c r="M3" s="772"/>
      <c r="N3" s="772"/>
      <c r="O3" s="772"/>
      <c r="P3" s="772"/>
      <c r="Q3" s="772"/>
      <c r="R3" s="772"/>
    </row>
    <row r="4" spans="1:18" ht="15" x14ac:dyDescent="0.25">
      <c r="A4" s="773" t="s">
        <v>953</v>
      </c>
      <c r="B4" s="771"/>
      <c r="C4" s="771"/>
      <c r="D4" s="771"/>
      <c r="E4" s="771"/>
      <c r="F4" s="771"/>
      <c r="G4" s="771"/>
      <c r="H4" s="771"/>
      <c r="I4" s="772"/>
      <c r="J4" s="772"/>
      <c r="K4" s="772"/>
      <c r="L4" s="772"/>
      <c r="M4" s="772"/>
      <c r="N4" s="772"/>
      <c r="O4" s="772"/>
      <c r="P4" s="772"/>
      <c r="Q4" s="772"/>
      <c r="R4" s="772"/>
    </row>
    <row r="5" spans="1:18" ht="15" x14ac:dyDescent="0.25">
      <c r="A5" s="774"/>
      <c r="B5" s="1410" t="s">
        <v>211</v>
      </c>
      <c r="C5" s="1410"/>
      <c r="D5" s="1410"/>
      <c r="E5" s="1410"/>
      <c r="F5" s="1410"/>
      <c r="G5" s="1410"/>
      <c r="H5" s="775"/>
      <c r="I5" s="774"/>
      <c r="J5" s="772"/>
      <c r="K5" s="772"/>
      <c r="L5" s="772"/>
      <c r="M5" s="772"/>
      <c r="N5" s="772"/>
      <c r="O5" s="772"/>
      <c r="P5" s="772"/>
      <c r="Q5" s="772"/>
      <c r="R5" s="772"/>
    </row>
    <row r="6" spans="1:18" ht="21" customHeight="1" x14ac:dyDescent="0.25">
      <c r="A6" s="775"/>
      <c r="B6" s="776"/>
      <c r="C6" s="776"/>
      <c r="D6" s="777"/>
      <c r="E6" s="777"/>
      <c r="F6" s="777"/>
      <c r="G6" s="777"/>
      <c r="H6" s="777"/>
      <c r="I6" s="774"/>
      <c r="J6" s="772"/>
      <c r="K6" s="772"/>
      <c r="L6" s="772"/>
      <c r="M6" s="772"/>
      <c r="N6" s="772"/>
      <c r="O6" s="772"/>
      <c r="P6" s="772"/>
      <c r="Q6" s="772"/>
      <c r="R6" s="772"/>
    </row>
    <row r="7" spans="1:18" ht="15" customHeight="1" x14ac:dyDescent="0.25">
      <c r="A7" s="775"/>
      <c r="B7" s="778"/>
      <c r="C7" s="778"/>
      <c r="D7" s="779" t="s">
        <v>680</v>
      </c>
      <c r="E7" s="1411" t="s">
        <v>1269</v>
      </c>
      <c r="F7" s="1412"/>
      <c r="G7" s="780"/>
      <c r="H7" s="777"/>
      <c r="I7" s="774"/>
      <c r="J7" s="772"/>
      <c r="K7" s="772"/>
      <c r="L7" s="772"/>
      <c r="M7" s="772"/>
      <c r="N7" s="772"/>
      <c r="O7" s="772"/>
      <c r="P7" s="772"/>
      <c r="Q7" s="772"/>
      <c r="R7" s="772"/>
    </row>
    <row r="8" spans="1:18" ht="15" customHeight="1" x14ac:dyDescent="0.25">
      <c r="A8" s="776"/>
      <c r="B8" s="778"/>
      <c r="C8" s="778"/>
      <c r="D8" s="781" t="s">
        <v>31</v>
      </c>
      <c r="E8" s="781" t="s">
        <v>458</v>
      </c>
      <c r="F8" s="782"/>
      <c r="G8" s="780"/>
      <c r="H8" s="777"/>
      <c r="I8" s="774"/>
      <c r="J8" s="772"/>
      <c r="K8" s="772"/>
      <c r="L8" s="772"/>
      <c r="M8" s="772"/>
      <c r="N8" s="772"/>
      <c r="O8" s="772"/>
      <c r="P8" s="772"/>
      <c r="Q8" s="772"/>
      <c r="R8" s="772"/>
    </row>
    <row r="9" spans="1:18" ht="15" customHeight="1" x14ac:dyDescent="0.25">
      <c r="A9" s="776"/>
      <c r="B9" s="778"/>
      <c r="C9" s="778"/>
      <c r="D9" s="783" t="s">
        <v>33</v>
      </c>
      <c r="E9" s="1413" t="s">
        <v>209</v>
      </c>
      <c r="F9" s="1414"/>
      <c r="G9" s="780"/>
      <c r="H9" s="777"/>
      <c r="I9" s="784"/>
      <c r="J9" s="772"/>
      <c r="K9" s="772"/>
      <c r="L9" s="772"/>
      <c r="M9" s="772"/>
      <c r="N9" s="772"/>
      <c r="O9" s="772"/>
      <c r="P9" s="772"/>
      <c r="Q9" s="772"/>
      <c r="R9" s="772"/>
    </row>
    <row r="10" spans="1:18" ht="16.5" customHeight="1" x14ac:dyDescent="0.25">
      <c r="A10" s="776"/>
      <c r="B10" s="778"/>
      <c r="C10" s="778"/>
      <c r="D10" s="785" t="s">
        <v>457</v>
      </c>
      <c r="E10" s="1415" t="s">
        <v>210</v>
      </c>
      <c r="F10" s="1416"/>
      <c r="G10" s="786"/>
      <c r="H10" s="787"/>
      <c r="I10" s="784"/>
      <c r="J10" s="772"/>
      <c r="K10" s="772"/>
      <c r="L10" s="772"/>
      <c r="M10" s="772"/>
      <c r="N10" s="772"/>
      <c r="O10" s="772"/>
      <c r="P10" s="772"/>
      <c r="Q10" s="772"/>
      <c r="R10" s="772"/>
    </row>
    <row r="11" spans="1:18" ht="20.100000000000001" customHeight="1" x14ac:dyDescent="0.25">
      <c r="A11" s="776"/>
      <c r="B11" s="778"/>
      <c r="C11" s="778"/>
      <c r="D11" s="788" t="s">
        <v>462</v>
      </c>
      <c r="E11" s="993">
        <v>0</v>
      </c>
      <c r="F11" s="994"/>
      <c r="G11" s="786"/>
      <c r="H11" s="787"/>
      <c r="I11" s="784"/>
      <c r="J11" s="772"/>
      <c r="K11" s="772"/>
      <c r="L11" s="772"/>
      <c r="M11" s="772"/>
      <c r="N11" s="772"/>
      <c r="O11" s="772"/>
      <c r="P11" s="772"/>
      <c r="Q11" s="772"/>
      <c r="R11" s="772"/>
    </row>
    <row r="12" spans="1:18" ht="20.100000000000001" customHeight="1" x14ac:dyDescent="0.25">
      <c r="A12" s="776"/>
      <c r="B12" s="778"/>
      <c r="C12" s="778"/>
      <c r="D12" s="788" t="s">
        <v>463</v>
      </c>
      <c r="E12" s="993">
        <v>0</v>
      </c>
      <c r="F12" s="994"/>
      <c r="G12" s="786"/>
      <c r="H12" s="787"/>
      <c r="I12" s="784"/>
      <c r="J12" s="772"/>
      <c r="K12" s="772"/>
      <c r="L12" s="772"/>
      <c r="M12" s="772"/>
      <c r="N12" s="772"/>
      <c r="O12" s="772"/>
      <c r="P12" s="772"/>
      <c r="Q12" s="772"/>
      <c r="R12" s="772"/>
    </row>
    <row r="13" spans="1:18" ht="20.100000000000001" customHeight="1" x14ac:dyDescent="0.25">
      <c r="A13" s="776"/>
      <c r="B13" s="778"/>
      <c r="C13" s="778"/>
      <c r="D13" s="788" t="s">
        <v>464</v>
      </c>
      <c r="E13" s="993">
        <v>0</v>
      </c>
      <c r="F13" s="995"/>
      <c r="G13" s="786"/>
      <c r="H13" s="787"/>
      <c r="I13" s="784"/>
      <c r="J13" s="772"/>
      <c r="K13" s="772"/>
      <c r="L13" s="772"/>
      <c r="M13" s="772"/>
      <c r="N13" s="772"/>
      <c r="O13" s="772"/>
      <c r="P13" s="772"/>
      <c r="Q13" s="772"/>
      <c r="R13" s="772"/>
    </row>
    <row r="14" spans="1:18" ht="20.100000000000001" customHeight="1" x14ac:dyDescent="0.25">
      <c r="A14" s="776"/>
      <c r="B14" s="778"/>
      <c r="C14" s="778"/>
      <c r="D14" s="788" t="s">
        <v>465</v>
      </c>
      <c r="E14" s="993">
        <v>0</v>
      </c>
      <c r="F14" s="995"/>
      <c r="G14" s="786"/>
      <c r="H14" s="787"/>
      <c r="I14" s="784"/>
      <c r="J14" s="772"/>
      <c r="K14" s="772"/>
      <c r="L14" s="772"/>
      <c r="M14" s="772"/>
      <c r="N14" s="772"/>
      <c r="O14" s="772"/>
      <c r="P14" s="772"/>
      <c r="Q14" s="772"/>
      <c r="R14" s="772"/>
    </row>
    <row r="15" spans="1:18" ht="20.100000000000001" customHeight="1" x14ac:dyDescent="0.25">
      <c r="A15" s="792"/>
      <c r="B15" s="778"/>
      <c r="C15" s="778"/>
      <c r="D15" s="788" t="s">
        <v>466</v>
      </c>
      <c r="E15" s="993">
        <v>0</v>
      </c>
      <c r="F15" s="995"/>
      <c r="G15" s="786"/>
      <c r="H15" s="787"/>
      <c r="I15" s="784"/>
      <c r="J15" s="772"/>
      <c r="K15" s="772"/>
      <c r="L15" s="772"/>
      <c r="M15" s="772"/>
      <c r="N15" s="772"/>
      <c r="O15" s="772"/>
      <c r="P15" s="772"/>
      <c r="Q15" s="772"/>
      <c r="R15" s="772"/>
    </row>
    <row r="16" spans="1:18" ht="20.100000000000001" customHeight="1" x14ac:dyDescent="0.25">
      <c r="A16" s="774"/>
      <c r="B16" s="778"/>
      <c r="C16" s="778"/>
      <c r="D16" s="788" t="s">
        <v>467</v>
      </c>
      <c r="E16" s="993">
        <v>0</v>
      </c>
      <c r="F16" s="995"/>
      <c r="G16" s="775"/>
      <c r="H16" s="775"/>
      <c r="I16" s="774"/>
      <c r="J16" s="772"/>
      <c r="K16" s="772"/>
      <c r="L16" s="772"/>
      <c r="M16" s="772"/>
      <c r="N16" s="772"/>
      <c r="O16" s="772"/>
      <c r="P16" s="772"/>
      <c r="Q16" s="772"/>
      <c r="R16" s="772"/>
    </row>
    <row r="17" spans="1:18" ht="20.100000000000001" customHeight="1" x14ac:dyDescent="0.25">
      <c r="A17" s="794"/>
      <c r="B17" s="778"/>
      <c r="C17" s="778"/>
      <c r="D17" s="788" t="s">
        <v>468</v>
      </c>
      <c r="E17" s="993">
        <v>0</v>
      </c>
      <c r="F17" s="995"/>
      <c r="G17" s="775"/>
      <c r="H17" s="775"/>
      <c r="I17" s="774"/>
      <c r="J17" s="772"/>
      <c r="K17" s="772"/>
      <c r="L17" s="772"/>
      <c r="M17" s="772"/>
      <c r="N17" s="772"/>
      <c r="O17" s="772"/>
      <c r="P17" s="772"/>
      <c r="Q17" s="772"/>
      <c r="R17" s="772"/>
    </row>
    <row r="18" spans="1:18" ht="20.100000000000001" customHeight="1" x14ac:dyDescent="0.25">
      <c r="A18" s="776"/>
      <c r="B18" s="778"/>
      <c r="C18" s="778"/>
      <c r="D18" s="788" t="s">
        <v>469</v>
      </c>
      <c r="E18" s="993">
        <v>0</v>
      </c>
      <c r="F18" s="995"/>
      <c r="G18" s="775"/>
      <c r="H18" s="775"/>
      <c r="I18" s="774"/>
      <c r="J18" s="772"/>
      <c r="K18" s="772"/>
      <c r="L18" s="772"/>
      <c r="M18" s="772"/>
      <c r="N18" s="772"/>
      <c r="O18" s="772"/>
      <c r="P18" s="772"/>
      <c r="Q18" s="772"/>
      <c r="R18" s="772"/>
    </row>
    <row r="19" spans="1:18" ht="20.100000000000001" customHeight="1" x14ac:dyDescent="0.25">
      <c r="A19" s="776"/>
      <c r="B19" s="778"/>
      <c r="C19" s="778"/>
      <c r="D19" s="788" t="s">
        <v>470</v>
      </c>
      <c r="E19" s="993">
        <v>0</v>
      </c>
      <c r="F19" s="995"/>
      <c r="G19" s="775"/>
      <c r="H19" s="775"/>
      <c r="I19" s="774"/>
      <c r="J19" s="772"/>
      <c r="K19" s="772"/>
      <c r="L19" s="772"/>
      <c r="M19" s="772"/>
      <c r="N19" s="772"/>
      <c r="O19" s="772"/>
      <c r="P19" s="772"/>
      <c r="Q19" s="772"/>
      <c r="R19" s="772"/>
    </row>
    <row r="20" spans="1:18" ht="20.100000000000001" customHeight="1" x14ac:dyDescent="0.25">
      <c r="A20" s="795"/>
      <c r="B20" s="778"/>
      <c r="C20" s="778"/>
      <c r="D20" s="788" t="s">
        <v>471</v>
      </c>
      <c r="E20" s="993">
        <v>0</v>
      </c>
      <c r="F20" s="995"/>
      <c r="G20" s="775"/>
      <c r="H20" s="775"/>
      <c r="I20" s="774"/>
      <c r="J20" s="772"/>
      <c r="K20" s="772"/>
      <c r="L20" s="772"/>
      <c r="M20" s="772"/>
      <c r="N20" s="772"/>
      <c r="O20" s="772"/>
      <c r="P20" s="772"/>
      <c r="Q20" s="772"/>
      <c r="R20" s="772"/>
    </row>
    <row r="21" spans="1:18" ht="20.100000000000001" customHeight="1" x14ac:dyDescent="0.25">
      <c r="A21" s="774"/>
      <c r="B21" s="778"/>
      <c r="C21" s="778"/>
      <c r="D21" s="788" t="s">
        <v>472</v>
      </c>
      <c r="E21" s="993">
        <v>0</v>
      </c>
      <c r="F21" s="995"/>
      <c r="G21" s="775"/>
      <c r="H21" s="775"/>
      <c r="I21" s="774"/>
      <c r="J21" s="772"/>
      <c r="K21" s="772"/>
      <c r="L21" s="772"/>
      <c r="M21" s="772"/>
      <c r="N21" s="772"/>
      <c r="O21" s="772"/>
      <c r="P21" s="772"/>
      <c r="Q21" s="772"/>
      <c r="R21" s="772"/>
    </row>
    <row r="22" spans="1:18" ht="20.100000000000001" customHeight="1" x14ac:dyDescent="0.25">
      <c r="A22" s="774"/>
      <c r="B22" s="778"/>
      <c r="C22" s="778"/>
      <c r="D22" s="788" t="s">
        <v>549</v>
      </c>
      <c r="E22" s="993">
        <v>0</v>
      </c>
      <c r="F22" s="995"/>
      <c r="G22" s="775"/>
      <c r="H22" s="775"/>
      <c r="I22" s="774"/>
      <c r="J22" s="772"/>
      <c r="K22" s="772"/>
      <c r="L22" s="772"/>
      <c r="M22" s="772"/>
      <c r="N22" s="772"/>
      <c r="O22" s="772"/>
      <c r="P22" s="772"/>
      <c r="Q22" s="772"/>
      <c r="R22" s="772"/>
    </row>
    <row r="23" spans="1:18" ht="20.100000000000001" customHeight="1" x14ac:dyDescent="0.25">
      <c r="A23" s="774"/>
      <c r="B23" s="778"/>
      <c r="C23" s="778"/>
      <c r="D23" s="788" t="s">
        <v>550</v>
      </c>
      <c r="E23" s="993">
        <v>0</v>
      </c>
      <c r="F23" s="995"/>
      <c r="G23" s="775"/>
      <c r="H23" s="775"/>
      <c r="I23" s="774"/>
      <c r="J23" s="772"/>
      <c r="K23" s="772"/>
      <c r="L23" s="772"/>
      <c r="M23" s="772"/>
      <c r="N23" s="772"/>
      <c r="O23" s="772"/>
      <c r="P23" s="772"/>
      <c r="Q23" s="772"/>
      <c r="R23" s="772"/>
    </row>
    <row r="24" spans="1:18" ht="20.100000000000001" customHeight="1" x14ac:dyDescent="0.25">
      <c r="A24" s="774"/>
      <c r="B24" s="778"/>
      <c r="C24" s="778"/>
      <c r="D24" s="788" t="s">
        <v>551</v>
      </c>
      <c r="E24" s="993">
        <v>0</v>
      </c>
      <c r="F24" s="995"/>
      <c r="G24" s="775"/>
      <c r="H24" s="775"/>
      <c r="I24" s="774"/>
      <c r="J24" s="772"/>
      <c r="K24" s="772"/>
      <c r="L24" s="772"/>
      <c r="M24" s="772"/>
      <c r="N24" s="772"/>
      <c r="O24" s="772"/>
      <c r="P24" s="772"/>
      <c r="Q24" s="772"/>
      <c r="R24" s="772"/>
    </row>
    <row r="25" spans="1:18" ht="20.100000000000001" customHeight="1" x14ac:dyDescent="0.25">
      <c r="A25" s="774"/>
      <c r="B25" s="778"/>
      <c r="C25" s="778"/>
      <c r="D25" s="788" t="s">
        <v>553</v>
      </c>
      <c r="E25" s="993">
        <v>0</v>
      </c>
      <c r="F25" s="995"/>
      <c r="G25" s="774"/>
      <c r="H25" s="774"/>
      <c r="I25" s="774"/>
      <c r="J25" s="772"/>
      <c r="K25" s="772"/>
      <c r="L25" s="772"/>
      <c r="M25" s="772"/>
      <c r="N25" s="772"/>
      <c r="O25" s="772"/>
      <c r="P25" s="772"/>
      <c r="Q25" s="772"/>
      <c r="R25" s="772"/>
    </row>
    <row r="26" spans="1:18" ht="20.100000000000001" customHeight="1" x14ac:dyDescent="0.25">
      <c r="A26" s="772"/>
      <c r="B26" s="778"/>
      <c r="C26" s="778"/>
      <c r="D26" s="788" t="s">
        <v>554</v>
      </c>
      <c r="E26" s="993">
        <v>0</v>
      </c>
      <c r="F26" s="995"/>
      <c r="G26" s="772"/>
      <c r="H26" s="772"/>
      <c r="I26" s="772"/>
      <c r="J26" s="772"/>
      <c r="K26" s="772"/>
      <c r="L26" s="772"/>
      <c r="M26" s="772"/>
      <c r="N26" s="772"/>
      <c r="O26" s="772"/>
      <c r="P26" s="772"/>
      <c r="Q26" s="772"/>
      <c r="R26" s="772"/>
    </row>
    <row r="27" spans="1:18" ht="20.100000000000001" customHeight="1" x14ac:dyDescent="0.25">
      <c r="A27" s="772"/>
      <c r="B27" s="778"/>
      <c r="C27" s="778"/>
      <c r="D27" s="788" t="s">
        <v>555</v>
      </c>
      <c r="E27" s="993">
        <v>0</v>
      </c>
      <c r="F27" s="995"/>
      <c r="G27" s="772"/>
      <c r="H27" s="772"/>
      <c r="I27" s="772"/>
      <c r="J27" s="772"/>
      <c r="K27" s="772"/>
      <c r="L27" s="772"/>
      <c r="M27" s="772"/>
      <c r="N27" s="772"/>
      <c r="O27" s="772"/>
      <c r="P27" s="772"/>
      <c r="Q27" s="772"/>
      <c r="R27" s="772"/>
    </row>
    <row r="28" spans="1:18" ht="20.100000000000001" customHeight="1" x14ac:dyDescent="0.25">
      <c r="A28" s="772"/>
      <c r="B28" s="778"/>
      <c r="C28" s="778"/>
      <c r="D28" s="788" t="s">
        <v>404</v>
      </c>
      <c r="E28" s="993">
        <v>0</v>
      </c>
      <c r="F28" s="995"/>
      <c r="G28" s="772"/>
      <c r="H28" s="772"/>
      <c r="I28" s="772"/>
      <c r="J28" s="772"/>
      <c r="K28" s="772"/>
      <c r="L28" s="772"/>
      <c r="M28" s="772"/>
      <c r="N28" s="772"/>
      <c r="O28" s="772"/>
      <c r="P28" s="772"/>
      <c r="Q28" s="772"/>
      <c r="R28" s="772"/>
    </row>
    <row r="29" spans="1:18" ht="20.100000000000001" customHeight="1" x14ac:dyDescent="0.25">
      <c r="B29" s="778"/>
      <c r="C29" s="778"/>
      <c r="D29" s="788" t="s">
        <v>556</v>
      </c>
      <c r="E29" s="993">
        <v>0</v>
      </c>
      <c r="F29" s="995"/>
      <c r="G29" s="772"/>
      <c r="H29" s="772"/>
      <c r="I29" s="772"/>
      <c r="J29" s="772"/>
      <c r="K29" s="772"/>
      <c r="L29" s="772"/>
      <c r="M29" s="772"/>
      <c r="N29" s="772"/>
      <c r="O29" s="772"/>
      <c r="P29" s="772"/>
      <c r="Q29" s="772"/>
      <c r="R29" s="772"/>
    </row>
    <row r="30" spans="1:18" ht="20.100000000000001" customHeight="1" x14ac:dyDescent="0.25">
      <c r="B30" s="778"/>
      <c r="C30" s="778"/>
      <c r="D30" s="788" t="s">
        <v>442</v>
      </c>
      <c r="E30" s="993">
        <v>0</v>
      </c>
      <c r="F30" s="995"/>
      <c r="G30" s="772"/>
      <c r="H30" s="772"/>
      <c r="I30" s="772"/>
      <c r="J30" s="772"/>
      <c r="K30" s="772"/>
      <c r="L30" s="772"/>
      <c r="M30" s="772"/>
      <c r="N30" s="772"/>
      <c r="O30" s="772"/>
      <c r="P30" s="772"/>
      <c r="Q30" s="772"/>
      <c r="R30" s="772"/>
    </row>
    <row r="31" spans="1:18" ht="20.100000000000001" customHeight="1" x14ac:dyDescent="0.25">
      <c r="B31" s="778"/>
      <c r="C31" s="778"/>
      <c r="D31" s="788" t="s">
        <v>405</v>
      </c>
      <c r="E31" s="993">
        <v>0</v>
      </c>
      <c r="F31" s="995"/>
      <c r="G31" s="772"/>
      <c r="H31" s="772"/>
      <c r="I31" s="772"/>
      <c r="J31" s="772"/>
      <c r="K31" s="772"/>
      <c r="L31" s="772"/>
      <c r="M31" s="772"/>
      <c r="N31" s="772"/>
      <c r="O31" s="772"/>
      <c r="P31" s="772"/>
      <c r="Q31" s="772"/>
      <c r="R31" s="772"/>
    </row>
    <row r="32" spans="1:18" ht="20.100000000000001" customHeight="1" x14ac:dyDescent="0.25">
      <c r="B32" s="778"/>
      <c r="C32" s="778"/>
      <c r="D32" s="788" t="s">
        <v>406</v>
      </c>
      <c r="E32" s="993">
        <v>0</v>
      </c>
      <c r="F32" s="995"/>
      <c r="G32" s="772"/>
      <c r="H32" s="772"/>
      <c r="I32" s="772"/>
      <c r="J32" s="772"/>
      <c r="K32" s="772"/>
      <c r="L32" s="772"/>
      <c r="M32" s="772"/>
      <c r="N32" s="772"/>
      <c r="O32" s="772"/>
      <c r="P32" s="772"/>
      <c r="Q32" s="772"/>
      <c r="R32" s="772"/>
    </row>
    <row r="33" spans="2:18" ht="20.100000000000001" customHeight="1" x14ac:dyDescent="0.25">
      <c r="B33" s="778"/>
      <c r="C33" s="778"/>
      <c r="D33" s="796" t="s">
        <v>557</v>
      </c>
      <c r="E33" s="993">
        <v>30000</v>
      </c>
      <c r="F33" s="996"/>
      <c r="G33" s="772"/>
      <c r="H33" s="772"/>
      <c r="I33" s="772"/>
      <c r="J33" s="772"/>
      <c r="K33" s="772"/>
      <c r="L33" s="772"/>
      <c r="M33" s="772"/>
      <c r="N33" s="772"/>
      <c r="O33" s="772"/>
      <c r="P33" s="772"/>
      <c r="Q33" s="772"/>
      <c r="R33" s="772"/>
    </row>
    <row r="34" spans="2:18" ht="20.100000000000001" customHeight="1" x14ac:dyDescent="0.25">
      <c r="B34" s="778"/>
      <c r="C34" s="778"/>
      <c r="D34" s="796"/>
      <c r="E34" s="993">
        <v>0</v>
      </c>
      <c r="F34" s="996"/>
      <c r="G34" s="772"/>
      <c r="H34" s="772"/>
      <c r="I34" s="772"/>
      <c r="J34" s="772"/>
      <c r="K34" s="772"/>
      <c r="L34" s="772"/>
      <c r="M34" s="772"/>
      <c r="N34" s="772"/>
      <c r="O34" s="772"/>
      <c r="P34" s="772"/>
      <c r="Q34" s="772"/>
      <c r="R34" s="772"/>
    </row>
    <row r="35" spans="2:18" ht="12.95" customHeight="1" x14ac:dyDescent="0.25">
      <c r="B35" s="778"/>
      <c r="C35" s="778"/>
      <c r="D35" s="1158"/>
      <c r="E35" s="798"/>
      <c r="F35" s="799"/>
      <c r="G35" s="772"/>
      <c r="H35" s="772"/>
      <c r="I35" s="772"/>
      <c r="J35" s="772"/>
      <c r="K35" s="772"/>
      <c r="L35" s="772"/>
      <c r="M35" s="772"/>
      <c r="N35" s="772"/>
      <c r="O35" s="772"/>
      <c r="P35" s="772"/>
      <c r="Q35" s="772"/>
      <c r="R35" s="772"/>
    </row>
    <row r="36" spans="2:18" ht="20.100000000000001" customHeight="1" x14ac:dyDescent="0.25">
      <c r="B36" s="778"/>
      <c r="C36" s="778"/>
      <c r="D36" s="788" t="s">
        <v>43</v>
      </c>
      <c r="E36" s="793">
        <f>SUM(E11:E35)</f>
        <v>30000</v>
      </c>
      <c r="F36" s="800"/>
      <c r="G36" s="772"/>
      <c r="H36" s="772"/>
      <c r="I36" s="772"/>
      <c r="J36" s="772"/>
      <c r="K36" s="772"/>
      <c r="L36" s="772"/>
      <c r="M36" s="772"/>
      <c r="N36" s="772"/>
      <c r="O36" s="772"/>
      <c r="P36" s="772"/>
      <c r="Q36" s="772"/>
      <c r="R36" s="772"/>
    </row>
    <row r="37" spans="2:18" x14ac:dyDescent="0.2">
      <c r="B37" s="778"/>
      <c r="C37" s="778"/>
      <c r="D37" s="801"/>
      <c r="E37" s="802"/>
      <c r="F37" s="802"/>
      <c r="G37" s="772"/>
      <c r="H37" s="772"/>
      <c r="I37" s="772"/>
      <c r="J37" s="772"/>
      <c r="K37" s="772"/>
      <c r="L37" s="772"/>
      <c r="M37" s="772"/>
      <c r="N37" s="772"/>
      <c r="O37" s="772"/>
      <c r="P37" s="772"/>
      <c r="Q37" s="772"/>
      <c r="R37" s="772"/>
    </row>
    <row r="38" spans="2:18" ht="15" x14ac:dyDescent="0.25">
      <c r="B38" s="778"/>
      <c r="C38" s="778"/>
      <c r="D38" s="803" t="s">
        <v>1272</v>
      </c>
      <c r="E38" s="804"/>
      <c r="F38" s="804"/>
      <c r="G38" s="772"/>
      <c r="H38" s="772"/>
      <c r="I38" s="772"/>
      <c r="J38" s="772"/>
      <c r="K38" s="772"/>
      <c r="L38" s="772"/>
      <c r="M38" s="772"/>
      <c r="N38" s="772"/>
      <c r="O38" s="772"/>
      <c r="P38" s="772"/>
      <c r="Q38" s="772"/>
      <c r="R38" s="772"/>
    </row>
    <row r="39" spans="2:18" ht="15" x14ac:dyDescent="0.25">
      <c r="B39" s="778"/>
      <c r="C39" s="778"/>
      <c r="D39" s="804" t="s">
        <v>1010</v>
      </c>
      <c r="E39" s="804"/>
      <c r="F39" s="804"/>
      <c r="G39" s="772"/>
      <c r="H39" s="772"/>
      <c r="I39" s="772"/>
      <c r="J39" s="772"/>
      <c r="K39" s="772"/>
      <c r="L39" s="772"/>
      <c r="M39" s="772"/>
      <c r="N39" s="772"/>
      <c r="O39" s="772"/>
      <c r="P39" s="772"/>
      <c r="Q39" s="772"/>
      <c r="R39" s="772"/>
    </row>
    <row r="40" spans="2:18" ht="15" x14ac:dyDescent="0.25">
      <c r="B40" s="778"/>
      <c r="C40" s="778"/>
      <c r="D40" s="804"/>
      <c r="E40" s="804"/>
      <c r="F40" s="804"/>
      <c r="G40" s="772"/>
      <c r="H40" s="772"/>
      <c r="I40" s="772"/>
      <c r="J40" s="772"/>
      <c r="K40" s="772"/>
      <c r="L40" s="772"/>
      <c r="M40" s="772"/>
      <c r="N40" s="772"/>
      <c r="O40" s="772"/>
      <c r="P40" s="772"/>
      <c r="Q40" s="772"/>
      <c r="R40" s="772"/>
    </row>
    <row r="41" spans="2:18" ht="15" x14ac:dyDescent="0.25">
      <c r="B41" s="778"/>
      <c r="C41" s="778"/>
      <c r="D41" s="804"/>
      <c r="E41" s="804"/>
      <c r="F41" s="804"/>
      <c r="G41" s="772"/>
      <c r="H41" s="772"/>
      <c r="I41" s="772"/>
      <c r="J41" s="772"/>
      <c r="K41" s="772"/>
      <c r="L41" s="772"/>
      <c r="M41" s="772"/>
      <c r="N41" s="772"/>
      <c r="O41" s="772"/>
      <c r="P41" s="772"/>
      <c r="Q41" s="772"/>
      <c r="R41" s="772"/>
    </row>
    <row r="42" spans="2:18" x14ac:dyDescent="0.2">
      <c r="B42" s="772"/>
      <c r="C42" s="772"/>
      <c r="D42" s="772"/>
      <c r="E42" s="772"/>
      <c r="F42" s="772"/>
      <c r="G42" s="772"/>
      <c r="H42" s="772"/>
      <c r="I42" s="772"/>
      <c r="J42" s="772"/>
      <c r="K42" s="772"/>
      <c r="L42" s="772"/>
      <c r="M42" s="772"/>
      <c r="N42" s="772"/>
      <c r="O42" s="772"/>
      <c r="P42" s="772"/>
      <c r="Q42" s="772"/>
      <c r="R42" s="772"/>
    </row>
    <row r="43" spans="2:18" x14ac:dyDescent="0.2">
      <c r="B43" s="772"/>
      <c r="C43" s="772"/>
      <c r="D43" s="772"/>
      <c r="E43" s="772"/>
      <c r="F43" s="772"/>
      <c r="G43" s="772"/>
      <c r="H43" s="772"/>
      <c r="I43" s="772"/>
      <c r="J43" s="772"/>
      <c r="K43" s="772"/>
      <c r="L43" s="772"/>
      <c r="M43" s="772"/>
      <c r="N43" s="772"/>
      <c r="O43" s="772"/>
      <c r="P43" s="772"/>
      <c r="Q43" s="772"/>
      <c r="R43" s="772"/>
    </row>
    <row r="44" spans="2:18" x14ac:dyDescent="0.2">
      <c r="B44" s="772"/>
      <c r="C44" s="772"/>
      <c r="D44" s="772"/>
      <c r="E44" s="772"/>
      <c r="F44" s="772"/>
      <c r="G44" s="772"/>
      <c r="H44" s="772"/>
      <c r="I44" s="772"/>
      <c r="J44" s="772"/>
      <c r="K44" s="772"/>
      <c r="L44" s="772"/>
      <c r="M44" s="772"/>
      <c r="N44" s="772"/>
      <c r="O44" s="772"/>
      <c r="P44" s="772"/>
      <c r="Q44" s="772"/>
      <c r="R44" s="772"/>
    </row>
    <row r="45" spans="2:18" x14ac:dyDescent="0.2">
      <c r="B45" s="772"/>
      <c r="C45" s="772"/>
      <c r="D45" s="772"/>
      <c r="E45" s="772"/>
      <c r="F45" s="772"/>
      <c r="G45" s="772"/>
      <c r="H45" s="772"/>
      <c r="I45" s="772"/>
      <c r="J45" s="772"/>
      <c r="K45" s="772"/>
      <c r="L45" s="772"/>
      <c r="M45" s="772"/>
      <c r="N45" s="772"/>
      <c r="O45" s="772"/>
      <c r="P45" s="772"/>
      <c r="Q45" s="772"/>
      <c r="R45" s="772"/>
    </row>
    <row r="46" spans="2:18" x14ac:dyDescent="0.2">
      <c r="B46" s="772"/>
      <c r="C46" s="772"/>
      <c r="D46" s="772"/>
      <c r="E46" s="772"/>
      <c r="F46" s="772"/>
      <c r="G46" s="772"/>
      <c r="H46" s="772"/>
      <c r="I46" s="772"/>
      <c r="J46" s="772"/>
      <c r="K46" s="772"/>
      <c r="L46" s="772"/>
      <c r="M46" s="772"/>
      <c r="N46" s="772"/>
      <c r="O46" s="772"/>
      <c r="P46" s="772"/>
      <c r="Q46" s="772"/>
      <c r="R46" s="772"/>
    </row>
    <row r="47" spans="2:18" x14ac:dyDescent="0.2">
      <c r="B47" s="772"/>
      <c r="C47" s="772"/>
      <c r="D47" s="772"/>
      <c r="E47" s="772"/>
      <c r="F47" s="772"/>
      <c r="G47" s="772"/>
      <c r="H47" s="772"/>
      <c r="I47" s="772"/>
      <c r="J47" s="772"/>
      <c r="K47" s="772"/>
      <c r="L47" s="772"/>
      <c r="M47" s="772"/>
      <c r="N47" s="772"/>
      <c r="O47" s="772"/>
      <c r="P47" s="772"/>
      <c r="Q47" s="772"/>
      <c r="R47" s="772"/>
    </row>
    <row r="48" spans="2:18" x14ac:dyDescent="0.2">
      <c r="B48" s="772"/>
      <c r="C48" s="772"/>
      <c r="D48" s="772"/>
      <c r="E48" s="772"/>
      <c r="F48" s="772"/>
      <c r="G48" s="772"/>
      <c r="H48" s="772"/>
      <c r="I48" s="772"/>
      <c r="J48" s="772"/>
      <c r="K48" s="772"/>
      <c r="L48" s="772"/>
      <c r="M48" s="772"/>
      <c r="N48" s="772"/>
      <c r="O48" s="772"/>
      <c r="P48" s="772"/>
      <c r="Q48" s="772"/>
      <c r="R48" s="772"/>
    </row>
    <row r="49" spans="2:18" x14ac:dyDescent="0.2">
      <c r="B49" s="772"/>
      <c r="C49" s="772"/>
      <c r="D49" s="772"/>
      <c r="E49" s="772"/>
      <c r="F49" s="772"/>
      <c r="G49" s="772"/>
      <c r="H49" s="772"/>
      <c r="I49" s="772"/>
      <c r="J49" s="772"/>
      <c r="K49" s="772"/>
      <c r="L49" s="772"/>
      <c r="M49" s="772"/>
      <c r="N49" s="772"/>
      <c r="O49" s="772"/>
      <c r="P49" s="772"/>
      <c r="Q49" s="772"/>
      <c r="R49" s="772"/>
    </row>
    <row r="50" spans="2:18" x14ac:dyDescent="0.2">
      <c r="B50" s="772"/>
      <c r="C50" s="772"/>
      <c r="D50" s="772"/>
      <c r="E50" s="772"/>
      <c r="F50" s="772"/>
      <c r="G50" s="772"/>
      <c r="H50" s="772"/>
      <c r="I50" s="772"/>
      <c r="J50" s="772"/>
      <c r="K50" s="772"/>
      <c r="L50" s="772"/>
      <c r="M50" s="772"/>
      <c r="N50" s="772"/>
      <c r="O50" s="772"/>
      <c r="P50" s="772"/>
      <c r="Q50" s="772"/>
      <c r="R50" s="772"/>
    </row>
    <row r="51" spans="2:18" x14ac:dyDescent="0.2">
      <c r="B51" s="772"/>
      <c r="C51" s="772"/>
      <c r="D51" s="772"/>
      <c r="E51" s="772"/>
      <c r="F51" s="772"/>
      <c r="G51" s="772"/>
      <c r="H51" s="772"/>
      <c r="I51" s="772"/>
      <c r="J51" s="772"/>
      <c r="K51" s="772"/>
      <c r="L51" s="772"/>
      <c r="M51" s="772"/>
      <c r="N51" s="772"/>
      <c r="O51" s="772"/>
      <c r="P51" s="772"/>
      <c r="Q51" s="772"/>
      <c r="R51" s="772"/>
    </row>
    <row r="52" spans="2:18" x14ac:dyDescent="0.2">
      <c r="B52" s="772"/>
      <c r="C52" s="772"/>
      <c r="D52" s="772"/>
      <c r="E52" s="772"/>
      <c r="F52" s="772"/>
      <c r="G52" s="772"/>
      <c r="H52" s="772"/>
      <c r="I52" s="772"/>
      <c r="J52" s="772"/>
      <c r="K52" s="772"/>
      <c r="L52" s="772"/>
      <c r="M52" s="772"/>
      <c r="N52" s="772"/>
      <c r="O52" s="772"/>
      <c r="P52" s="772"/>
      <c r="Q52" s="772"/>
      <c r="R52" s="772"/>
    </row>
    <row r="53" spans="2:18" x14ac:dyDescent="0.2">
      <c r="B53" s="772"/>
      <c r="C53" s="772"/>
      <c r="D53" s="772"/>
      <c r="E53" s="772"/>
      <c r="F53" s="772"/>
      <c r="G53" s="772"/>
      <c r="H53" s="772"/>
      <c r="I53" s="772"/>
      <c r="J53" s="772"/>
      <c r="K53" s="772"/>
      <c r="L53" s="772"/>
      <c r="M53" s="772"/>
      <c r="N53" s="772"/>
      <c r="O53" s="772"/>
      <c r="P53" s="772"/>
      <c r="Q53" s="772"/>
      <c r="R53" s="772"/>
    </row>
    <row r="54" spans="2:18" x14ac:dyDescent="0.2">
      <c r="B54" s="772"/>
      <c r="C54" s="772"/>
      <c r="D54" s="772"/>
      <c r="E54" s="772"/>
      <c r="F54" s="772"/>
      <c r="G54" s="772"/>
      <c r="H54" s="772"/>
      <c r="I54" s="772"/>
      <c r="J54" s="772"/>
      <c r="K54" s="772"/>
      <c r="L54" s="772"/>
      <c r="M54" s="772"/>
      <c r="N54" s="772"/>
      <c r="O54" s="772"/>
      <c r="P54" s="772"/>
      <c r="Q54" s="772"/>
      <c r="R54" s="772"/>
    </row>
    <row r="55" spans="2:18" x14ac:dyDescent="0.2">
      <c r="B55" s="772"/>
      <c r="C55" s="772"/>
      <c r="D55" s="772"/>
      <c r="E55" s="772"/>
      <c r="F55" s="772"/>
      <c r="G55" s="772"/>
      <c r="H55" s="772"/>
      <c r="I55" s="772"/>
      <c r="J55" s="772"/>
      <c r="K55" s="772"/>
      <c r="L55" s="772"/>
      <c r="M55" s="772"/>
      <c r="N55" s="772"/>
      <c r="O55" s="772"/>
      <c r="P55" s="772"/>
      <c r="Q55" s="772"/>
      <c r="R55" s="772"/>
    </row>
    <row r="56" spans="2:18" x14ac:dyDescent="0.2">
      <c r="B56" s="772"/>
      <c r="C56" s="772"/>
      <c r="D56" s="772"/>
      <c r="E56" s="772"/>
      <c r="F56" s="772"/>
      <c r="G56" s="772"/>
      <c r="H56" s="772"/>
      <c r="I56" s="772"/>
      <c r="J56" s="772"/>
      <c r="K56" s="772"/>
      <c r="L56" s="772"/>
      <c r="M56" s="772"/>
      <c r="N56" s="772"/>
      <c r="O56" s="772"/>
      <c r="P56" s="772"/>
      <c r="Q56" s="772"/>
      <c r="R56" s="772"/>
    </row>
    <row r="57" spans="2:18" x14ac:dyDescent="0.2">
      <c r="B57" s="772"/>
      <c r="C57" s="772"/>
      <c r="D57" s="772"/>
      <c r="E57" s="772"/>
      <c r="F57" s="772"/>
      <c r="G57" s="772"/>
      <c r="H57" s="772"/>
      <c r="I57" s="772"/>
      <c r="J57" s="772"/>
      <c r="K57" s="772"/>
      <c r="L57" s="772"/>
      <c r="M57" s="772"/>
      <c r="N57" s="772"/>
      <c r="O57" s="772"/>
      <c r="P57" s="772"/>
      <c r="Q57" s="772"/>
      <c r="R57" s="772"/>
    </row>
    <row r="58" spans="2:18" x14ac:dyDescent="0.2">
      <c r="B58" s="772"/>
      <c r="C58" s="772"/>
      <c r="D58" s="772"/>
      <c r="E58" s="772"/>
      <c r="F58" s="772"/>
      <c r="G58" s="772"/>
      <c r="H58" s="772"/>
      <c r="I58" s="772"/>
      <c r="J58" s="772"/>
      <c r="K58" s="772"/>
      <c r="L58" s="772"/>
      <c r="M58" s="772"/>
      <c r="N58" s="772"/>
      <c r="O58" s="772"/>
      <c r="P58" s="772"/>
      <c r="Q58" s="772"/>
      <c r="R58" s="772"/>
    </row>
    <row r="59" spans="2:18" x14ac:dyDescent="0.2">
      <c r="B59" s="772"/>
      <c r="C59" s="772"/>
      <c r="D59" s="772"/>
      <c r="E59" s="772"/>
      <c r="F59" s="772"/>
      <c r="G59" s="772"/>
      <c r="H59" s="772"/>
      <c r="I59" s="772"/>
      <c r="J59" s="772"/>
      <c r="K59" s="772"/>
      <c r="L59" s="772"/>
      <c r="M59" s="772"/>
      <c r="N59" s="772"/>
      <c r="O59" s="772"/>
      <c r="P59" s="772"/>
      <c r="Q59" s="772"/>
      <c r="R59" s="772"/>
    </row>
    <row r="60" spans="2:18" x14ac:dyDescent="0.2">
      <c r="B60" s="772"/>
      <c r="C60" s="772"/>
      <c r="D60" s="772"/>
      <c r="E60" s="772"/>
      <c r="F60" s="772"/>
      <c r="G60" s="772"/>
      <c r="H60" s="772"/>
      <c r="I60" s="772"/>
      <c r="J60" s="772"/>
      <c r="K60" s="772"/>
      <c r="L60" s="772"/>
      <c r="M60" s="772"/>
      <c r="N60" s="772"/>
      <c r="O60" s="772"/>
      <c r="P60" s="772"/>
      <c r="Q60" s="772"/>
      <c r="R60" s="772"/>
    </row>
    <row r="61" spans="2:18" x14ac:dyDescent="0.2">
      <c r="B61" s="772"/>
      <c r="C61" s="772"/>
      <c r="D61" s="772"/>
      <c r="E61" s="772"/>
      <c r="F61" s="772"/>
      <c r="G61" s="772"/>
      <c r="H61" s="772"/>
      <c r="I61" s="772"/>
      <c r="J61" s="772"/>
      <c r="K61" s="772"/>
      <c r="L61" s="772"/>
      <c r="M61" s="772"/>
      <c r="N61" s="772"/>
      <c r="O61" s="772"/>
      <c r="P61" s="772"/>
      <c r="Q61" s="772"/>
      <c r="R61" s="772"/>
    </row>
    <row r="62" spans="2:18" x14ac:dyDescent="0.2">
      <c r="B62" s="772"/>
      <c r="C62" s="772"/>
      <c r="D62" s="772"/>
      <c r="E62" s="772"/>
      <c r="F62" s="772"/>
      <c r="G62" s="772"/>
      <c r="H62" s="772"/>
      <c r="I62" s="772"/>
      <c r="J62" s="772"/>
      <c r="K62" s="772"/>
      <c r="L62" s="772"/>
      <c r="M62" s="772"/>
      <c r="N62" s="772"/>
      <c r="O62" s="772"/>
      <c r="P62" s="772"/>
      <c r="Q62" s="772"/>
      <c r="R62" s="772"/>
    </row>
    <row r="63" spans="2:18" x14ac:dyDescent="0.2">
      <c r="B63" s="772"/>
      <c r="C63" s="772"/>
      <c r="D63" s="772"/>
      <c r="E63" s="772"/>
      <c r="F63" s="772"/>
      <c r="G63" s="772"/>
      <c r="H63" s="772"/>
      <c r="I63" s="772"/>
      <c r="J63" s="772"/>
      <c r="K63" s="772"/>
      <c r="L63" s="772"/>
      <c r="M63" s="772"/>
      <c r="N63" s="772"/>
      <c r="O63" s="772"/>
      <c r="P63" s="772"/>
      <c r="Q63" s="772"/>
      <c r="R63" s="772"/>
    </row>
    <row r="64" spans="2:18" x14ac:dyDescent="0.2">
      <c r="B64" s="772"/>
      <c r="C64" s="772"/>
      <c r="D64" s="772"/>
      <c r="E64" s="772"/>
      <c r="F64" s="772"/>
      <c r="G64" s="772"/>
      <c r="H64" s="772"/>
      <c r="I64" s="772"/>
      <c r="J64" s="772"/>
      <c r="K64" s="772"/>
      <c r="L64" s="772"/>
      <c r="M64" s="772"/>
      <c r="N64" s="772"/>
      <c r="O64" s="772"/>
      <c r="P64" s="772"/>
      <c r="Q64" s="772"/>
      <c r="R64" s="772"/>
    </row>
    <row r="65" spans="2:18" x14ac:dyDescent="0.2">
      <c r="B65" s="772"/>
      <c r="C65" s="772"/>
      <c r="D65" s="772"/>
      <c r="E65" s="772"/>
      <c r="F65" s="772"/>
      <c r="G65" s="772"/>
      <c r="H65" s="772"/>
      <c r="I65" s="772"/>
      <c r="J65" s="772"/>
      <c r="K65" s="772"/>
      <c r="L65" s="772"/>
      <c r="M65" s="772"/>
      <c r="N65" s="772"/>
      <c r="O65" s="772"/>
      <c r="P65" s="772"/>
      <c r="Q65" s="772"/>
      <c r="R65" s="772"/>
    </row>
    <row r="66" spans="2:18" x14ac:dyDescent="0.2">
      <c r="B66" s="772"/>
      <c r="C66" s="772"/>
      <c r="D66" s="772"/>
      <c r="E66" s="772"/>
      <c r="F66" s="772"/>
      <c r="G66" s="772"/>
      <c r="H66" s="772"/>
      <c r="I66" s="772"/>
      <c r="J66" s="772"/>
      <c r="K66" s="772"/>
      <c r="L66" s="772"/>
      <c r="M66" s="772"/>
      <c r="N66" s="772"/>
      <c r="O66" s="772"/>
      <c r="P66" s="772"/>
      <c r="Q66" s="772"/>
      <c r="R66" s="772"/>
    </row>
    <row r="67" spans="2:18" x14ac:dyDescent="0.2">
      <c r="B67" s="772"/>
      <c r="C67" s="772"/>
      <c r="D67" s="772"/>
      <c r="E67" s="772"/>
      <c r="F67" s="772"/>
      <c r="G67" s="772"/>
      <c r="H67" s="772"/>
      <c r="I67" s="772"/>
      <c r="J67" s="772"/>
      <c r="K67" s="772"/>
      <c r="L67" s="772"/>
      <c r="M67" s="772"/>
      <c r="N67" s="772"/>
      <c r="O67" s="772"/>
      <c r="P67" s="772"/>
      <c r="Q67" s="772"/>
      <c r="R67" s="772"/>
    </row>
    <row r="68" spans="2:18" x14ac:dyDescent="0.2">
      <c r="B68" s="772"/>
      <c r="C68" s="772"/>
      <c r="D68" s="772"/>
      <c r="E68" s="772"/>
      <c r="F68" s="772"/>
      <c r="G68" s="772"/>
      <c r="H68" s="772"/>
      <c r="I68" s="772"/>
      <c r="J68" s="772"/>
      <c r="K68" s="772"/>
      <c r="L68" s="772"/>
      <c r="M68" s="772"/>
      <c r="N68" s="772"/>
      <c r="O68" s="772"/>
      <c r="P68" s="772"/>
      <c r="Q68" s="772"/>
      <c r="R68" s="772"/>
    </row>
    <row r="69" spans="2:18" x14ac:dyDescent="0.2">
      <c r="B69" s="772"/>
      <c r="C69" s="772"/>
      <c r="D69" s="772"/>
      <c r="E69" s="772"/>
      <c r="F69" s="772"/>
      <c r="G69" s="772"/>
      <c r="H69" s="772"/>
      <c r="I69" s="772"/>
      <c r="J69" s="772"/>
      <c r="K69" s="772"/>
      <c r="L69" s="772"/>
      <c r="M69" s="772"/>
      <c r="N69" s="772"/>
      <c r="O69" s="772"/>
      <c r="P69" s="772"/>
      <c r="Q69" s="772"/>
      <c r="R69" s="772"/>
    </row>
    <row r="70" spans="2:18" x14ac:dyDescent="0.2">
      <c r="B70" s="772"/>
      <c r="C70" s="772"/>
      <c r="D70" s="772"/>
      <c r="E70" s="772"/>
      <c r="F70" s="772"/>
      <c r="G70" s="772"/>
      <c r="H70" s="772"/>
      <c r="I70" s="772"/>
      <c r="J70" s="772"/>
      <c r="K70" s="772"/>
      <c r="L70" s="772"/>
      <c r="M70" s="772"/>
      <c r="N70" s="772"/>
      <c r="O70" s="772"/>
      <c r="P70" s="772"/>
      <c r="Q70" s="772"/>
      <c r="R70" s="772"/>
    </row>
    <row r="71" spans="2:18" x14ac:dyDescent="0.2">
      <c r="B71" s="772"/>
      <c r="C71" s="772"/>
      <c r="D71" s="772"/>
      <c r="E71" s="772"/>
      <c r="F71" s="772"/>
      <c r="G71" s="772"/>
      <c r="H71" s="772"/>
      <c r="I71" s="772"/>
      <c r="J71" s="772"/>
      <c r="K71" s="772"/>
      <c r="L71" s="772"/>
      <c r="M71" s="772"/>
      <c r="N71" s="772"/>
      <c r="O71" s="772"/>
      <c r="P71" s="772"/>
      <c r="Q71" s="772"/>
      <c r="R71" s="772"/>
    </row>
    <row r="72" spans="2:18" x14ac:dyDescent="0.2">
      <c r="B72" s="772"/>
      <c r="C72" s="772"/>
      <c r="D72" s="772"/>
      <c r="E72" s="772"/>
      <c r="F72" s="772"/>
      <c r="G72" s="772"/>
      <c r="H72" s="772"/>
      <c r="I72" s="772"/>
      <c r="J72" s="772"/>
      <c r="K72" s="772"/>
      <c r="L72" s="772"/>
      <c r="M72" s="772"/>
      <c r="N72" s="772"/>
      <c r="O72" s="772"/>
      <c r="P72" s="772"/>
      <c r="Q72" s="772"/>
      <c r="R72" s="772"/>
    </row>
    <row r="73" spans="2:18" x14ac:dyDescent="0.2">
      <c r="B73" s="772"/>
      <c r="C73" s="772"/>
      <c r="D73" s="772"/>
      <c r="E73" s="772"/>
      <c r="F73" s="772"/>
      <c r="G73" s="772"/>
      <c r="H73" s="772"/>
      <c r="I73" s="772"/>
      <c r="J73" s="772"/>
      <c r="K73" s="772"/>
      <c r="L73" s="772"/>
      <c r="M73" s="772"/>
      <c r="N73" s="772"/>
      <c r="O73" s="772"/>
      <c r="P73" s="772"/>
      <c r="Q73" s="772"/>
      <c r="R73" s="772"/>
    </row>
    <row r="74" spans="2:18" x14ac:dyDescent="0.2">
      <c r="B74" s="772"/>
      <c r="C74" s="772"/>
      <c r="D74" s="772"/>
      <c r="E74" s="772"/>
      <c r="F74" s="772"/>
      <c r="G74" s="772"/>
      <c r="H74" s="772"/>
      <c r="I74" s="772"/>
      <c r="J74" s="772"/>
      <c r="K74" s="772"/>
      <c r="L74" s="772"/>
      <c r="M74" s="772"/>
      <c r="N74" s="772"/>
      <c r="O74" s="772"/>
      <c r="P74" s="772"/>
      <c r="Q74" s="772"/>
      <c r="R74" s="772"/>
    </row>
    <row r="75" spans="2:18" x14ac:dyDescent="0.2">
      <c r="B75" s="772"/>
      <c r="C75" s="772"/>
      <c r="D75" s="772"/>
      <c r="E75" s="772"/>
      <c r="F75" s="772"/>
      <c r="G75" s="772"/>
      <c r="H75" s="772"/>
      <c r="I75" s="772"/>
      <c r="J75" s="772"/>
      <c r="K75" s="772"/>
      <c r="L75" s="772"/>
      <c r="M75" s="772"/>
      <c r="N75" s="772"/>
      <c r="O75" s="772"/>
      <c r="P75" s="772"/>
      <c r="Q75" s="772"/>
      <c r="R75" s="772"/>
    </row>
    <row r="76" spans="2:18" x14ac:dyDescent="0.2">
      <c r="B76" s="772"/>
      <c r="C76" s="772"/>
      <c r="D76" s="772"/>
      <c r="E76" s="772"/>
      <c r="F76" s="772"/>
      <c r="G76" s="772"/>
      <c r="H76" s="772"/>
      <c r="I76" s="772"/>
      <c r="J76" s="772"/>
      <c r="K76" s="772"/>
      <c r="L76" s="772"/>
      <c r="M76" s="772"/>
      <c r="N76" s="772"/>
      <c r="O76" s="772"/>
      <c r="P76" s="772"/>
      <c r="Q76" s="772"/>
      <c r="R76" s="772"/>
    </row>
    <row r="77" spans="2:18" x14ac:dyDescent="0.2">
      <c r="B77" s="772"/>
      <c r="C77" s="772"/>
      <c r="D77" s="772"/>
      <c r="E77" s="772"/>
      <c r="F77" s="772"/>
      <c r="G77" s="772"/>
      <c r="H77" s="772"/>
      <c r="I77" s="772"/>
      <c r="J77" s="772"/>
      <c r="K77" s="772"/>
      <c r="L77" s="772"/>
      <c r="M77" s="772"/>
      <c r="N77" s="772"/>
      <c r="O77" s="772"/>
      <c r="P77" s="772"/>
      <c r="Q77" s="772"/>
      <c r="R77" s="772"/>
    </row>
    <row r="78" spans="2:18" x14ac:dyDescent="0.2">
      <c r="B78" s="772"/>
      <c r="C78" s="772"/>
      <c r="D78" s="772"/>
      <c r="E78" s="772"/>
      <c r="F78" s="772"/>
      <c r="G78" s="772"/>
      <c r="H78" s="772"/>
      <c r="I78" s="772"/>
      <c r="J78" s="772"/>
      <c r="K78" s="772"/>
      <c r="L78" s="772"/>
      <c r="M78" s="772"/>
      <c r="N78" s="772"/>
      <c r="O78" s="772"/>
      <c r="P78" s="772"/>
      <c r="Q78" s="772"/>
      <c r="R78" s="772"/>
    </row>
    <row r="79" spans="2:18" x14ac:dyDescent="0.2">
      <c r="B79" s="772"/>
      <c r="C79" s="772"/>
      <c r="D79" s="772"/>
      <c r="E79" s="772"/>
      <c r="F79" s="772"/>
      <c r="G79" s="772"/>
      <c r="H79" s="772"/>
      <c r="I79" s="772"/>
      <c r="J79" s="772"/>
      <c r="K79" s="772"/>
      <c r="L79" s="772"/>
      <c r="M79" s="772"/>
      <c r="N79" s="772"/>
      <c r="O79" s="772"/>
      <c r="P79" s="772"/>
      <c r="Q79" s="772"/>
      <c r="R79" s="772"/>
    </row>
    <row r="80" spans="2:18" x14ac:dyDescent="0.2">
      <c r="B80" s="772"/>
      <c r="C80" s="772"/>
      <c r="D80" s="772"/>
      <c r="E80" s="772"/>
      <c r="F80" s="772"/>
      <c r="G80" s="772"/>
      <c r="H80" s="772"/>
      <c r="I80" s="772"/>
      <c r="J80" s="772"/>
      <c r="K80" s="772"/>
      <c r="L80" s="772"/>
      <c r="M80" s="772"/>
      <c r="N80" s="772"/>
      <c r="O80" s="772"/>
      <c r="P80" s="772"/>
      <c r="Q80" s="772"/>
      <c r="R80" s="772"/>
    </row>
    <row r="81" spans="2:18" x14ac:dyDescent="0.2">
      <c r="B81" s="772"/>
      <c r="C81" s="772"/>
      <c r="D81" s="772"/>
      <c r="E81" s="772"/>
      <c r="F81" s="772"/>
      <c r="G81" s="772"/>
      <c r="H81" s="772"/>
      <c r="I81" s="772"/>
      <c r="J81" s="772"/>
      <c r="K81" s="772"/>
      <c r="L81" s="772"/>
      <c r="M81" s="772"/>
      <c r="N81" s="772"/>
      <c r="O81" s="772"/>
      <c r="P81" s="772"/>
      <c r="Q81" s="772"/>
      <c r="R81" s="772"/>
    </row>
    <row r="82" spans="2:18" x14ac:dyDescent="0.2">
      <c r="B82" s="772"/>
      <c r="C82" s="772"/>
      <c r="D82" s="772"/>
      <c r="E82" s="772"/>
      <c r="F82" s="772"/>
      <c r="G82" s="772"/>
      <c r="H82" s="772"/>
      <c r="I82" s="772"/>
      <c r="J82" s="772"/>
      <c r="K82" s="772"/>
      <c r="L82" s="772"/>
      <c r="M82" s="772"/>
      <c r="N82" s="772"/>
      <c r="O82" s="772"/>
      <c r="P82" s="772"/>
      <c r="Q82" s="772"/>
      <c r="R82" s="772"/>
    </row>
    <row r="83" spans="2:18" x14ac:dyDescent="0.2">
      <c r="B83" s="772"/>
      <c r="C83" s="772"/>
      <c r="D83" s="772"/>
      <c r="E83" s="772"/>
      <c r="F83" s="772"/>
      <c r="G83" s="772"/>
      <c r="H83" s="772"/>
      <c r="I83" s="772"/>
      <c r="J83" s="772"/>
      <c r="K83" s="772"/>
      <c r="L83" s="772"/>
      <c r="M83" s="772"/>
      <c r="N83" s="772"/>
      <c r="O83" s="772"/>
      <c r="P83" s="772"/>
      <c r="Q83" s="772"/>
      <c r="R83" s="772"/>
    </row>
    <row r="84" spans="2:18" x14ac:dyDescent="0.2">
      <c r="B84" s="772"/>
      <c r="C84" s="772"/>
      <c r="D84" s="772"/>
      <c r="E84" s="772"/>
      <c r="F84" s="772"/>
      <c r="G84" s="772"/>
      <c r="H84" s="772"/>
      <c r="I84" s="772"/>
      <c r="J84" s="772"/>
      <c r="K84" s="772"/>
      <c r="L84" s="772"/>
      <c r="M84" s="772"/>
      <c r="N84" s="772"/>
      <c r="O84" s="772"/>
      <c r="P84" s="772"/>
      <c r="Q84" s="772"/>
      <c r="R84" s="772"/>
    </row>
    <row r="85" spans="2:18" x14ac:dyDescent="0.2">
      <c r="B85" s="772"/>
      <c r="C85" s="772"/>
      <c r="D85" s="772"/>
      <c r="E85" s="772"/>
      <c r="F85" s="772"/>
      <c r="G85" s="772"/>
      <c r="H85" s="772"/>
      <c r="I85" s="772"/>
      <c r="J85" s="772"/>
      <c r="K85" s="772"/>
      <c r="L85" s="772"/>
      <c r="M85" s="772"/>
      <c r="N85" s="772"/>
      <c r="O85" s="772"/>
      <c r="P85" s="772"/>
      <c r="Q85" s="772"/>
      <c r="R85" s="772"/>
    </row>
    <row r="86" spans="2:18" x14ac:dyDescent="0.2">
      <c r="B86" s="772"/>
      <c r="C86" s="772"/>
      <c r="D86" s="772"/>
      <c r="E86" s="772"/>
      <c r="F86" s="772"/>
      <c r="G86" s="772"/>
      <c r="H86" s="772"/>
      <c r="I86" s="772"/>
      <c r="J86" s="772"/>
      <c r="K86" s="772"/>
      <c r="L86" s="772"/>
      <c r="M86" s="772"/>
      <c r="N86" s="772"/>
      <c r="O86" s="772"/>
      <c r="P86" s="772"/>
      <c r="Q86" s="772"/>
      <c r="R86" s="772"/>
    </row>
    <row r="87" spans="2:18" x14ac:dyDescent="0.2">
      <c r="B87" s="772"/>
      <c r="C87" s="772"/>
      <c r="D87" s="772"/>
      <c r="E87" s="772"/>
      <c r="F87" s="772"/>
      <c r="G87" s="772"/>
      <c r="H87" s="772"/>
      <c r="I87" s="772"/>
      <c r="J87" s="772"/>
      <c r="K87" s="772"/>
      <c r="L87" s="772"/>
      <c r="M87" s="772"/>
      <c r="N87" s="772"/>
      <c r="O87" s="772"/>
      <c r="P87" s="772"/>
      <c r="Q87" s="772"/>
      <c r="R87" s="772"/>
    </row>
    <row r="88" spans="2:18" x14ac:dyDescent="0.2">
      <c r="B88" s="772"/>
      <c r="C88" s="772"/>
      <c r="D88" s="772"/>
      <c r="E88" s="772"/>
      <c r="F88" s="772"/>
      <c r="G88" s="772"/>
      <c r="H88" s="772"/>
      <c r="I88" s="772"/>
      <c r="J88" s="772"/>
      <c r="K88" s="772"/>
      <c r="L88" s="772"/>
      <c r="M88" s="772"/>
      <c r="N88" s="772"/>
      <c r="O88" s="772"/>
      <c r="P88" s="772"/>
      <c r="Q88" s="772"/>
      <c r="R88" s="772"/>
    </row>
    <row r="89" spans="2:18" x14ac:dyDescent="0.2">
      <c r="B89" s="772"/>
      <c r="C89" s="772"/>
      <c r="D89" s="772"/>
      <c r="E89" s="772"/>
      <c r="F89" s="772"/>
      <c r="G89" s="772"/>
      <c r="H89" s="772"/>
      <c r="I89" s="772"/>
      <c r="J89" s="772"/>
      <c r="K89" s="772"/>
      <c r="L89" s="772"/>
      <c r="M89" s="772"/>
      <c r="N89" s="772"/>
      <c r="O89" s="772"/>
      <c r="P89" s="772"/>
      <c r="Q89" s="772"/>
      <c r="R89" s="772"/>
    </row>
    <row r="90" spans="2:18" x14ac:dyDescent="0.2">
      <c r="B90" s="772"/>
      <c r="C90" s="772"/>
      <c r="D90" s="772"/>
      <c r="E90" s="772"/>
      <c r="F90" s="772"/>
      <c r="G90" s="772"/>
      <c r="H90" s="772"/>
      <c r="I90" s="772"/>
      <c r="J90" s="772"/>
      <c r="K90" s="772"/>
      <c r="L90" s="772"/>
      <c r="M90" s="772"/>
      <c r="N90" s="772"/>
      <c r="O90" s="772"/>
      <c r="P90" s="772"/>
      <c r="Q90" s="772"/>
      <c r="R90" s="772"/>
    </row>
    <row r="91" spans="2:18" x14ac:dyDescent="0.2">
      <c r="B91" s="772"/>
      <c r="C91" s="772"/>
      <c r="D91" s="772"/>
      <c r="E91" s="772"/>
      <c r="F91" s="772"/>
      <c r="G91" s="772"/>
      <c r="H91" s="772"/>
      <c r="I91" s="772"/>
      <c r="J91" s="772"/>
      <c r="K91" s="772"/>
      <c r="L91" s="772"/>
      <c r="M91" s="772"/>
      <c r="N91" s="772"/>
      <c r="O91" s="772"/>
      <c r="P91" s="772"/>
      <c r="Q91" s="772"/>
      <c r="R91" s="772"/>
    </row>
    <row r="92" spans="2:18" x14ac:dyDescent="0.2">
      <c r="B92" s="772"/>
      <c r="C92" s="772"/>
      <c r="D92" s="772"/>
      <c r="E92" s="772"/>
      <c r="F92" s="772"/>
      <c r="G92" s="772"/>
      <c r="H92" s="772"/>
      <c r="I92" s="772"/>
      <c r="J92" s="772"/>
      <c r="K92" s="772"/>
      <c r="L92" s="772"/>
      <c r="M92" s="772"/>
      <c r="N92" s="772"/>
      <c r="O92" s="772"/>
      <c r="P92" s="772"/>
      <c r="Q92" s="772"/>
      <c r="R92" s="772"/>
    </row>
    <row r="93" spans="2:18" x14ac:dyDescent="0.2">
      <c r="B93" s="772"/>
      <c r="C93" s="772"/>
      <c r="D93" s="772"/>
      <c r="E93" s="772"/>
      <c r="F93" s="772"/>
      <c r="G93" s="772"/>
      <c r="H93" s="772"/>
      <c r="I93" s="772"/>
      <c r="J93" s="772"/>
      <c r="K93" s="772"/>
      <c r="L93" s="772"/>
      <c r="M93" s="772"/>
      <c r="N93" s="772"/>
      <c r="O93" s="772"/>
      <c r="P93" s="772"/>
      <c r="Q93" s="772"/>
      <c r="R93" s="772"/>
    </row>
    <row r="94" spans="2:18" x14ac:dyDescent="0.2">
      <c r="B94" s="772"/>
      <c r="C94" s="772"/>
      <c r="D94" s="772"/>
      <c r="E94" s="772"/>
      <c r="F94" s="772"/>
      <c r="G94" s="772"/>
      <c r="H94" s="772"/>
      <c r="I94" s="772"/>
      <c r="J94" s="772"/>
      <c r="K94" s="772"/>
      <c r="L94" s="772"/>
      <c r="M94" s="772"/>
      <c r="N94" s="772"/>
      <c r="O94" s="772"/>
      <c r="P94" s="772"/>
      <c r="Q94" s="772"/>
      <c r="R94" s="772"/>
    </row>
    <row r="95" spans="2:18" x14ac:dyDescent="0.2">
      <c r="B95" s="772"/>
      <c r="C95" s="772"/>
      <c r="D95" s="772"/>
      <c r="E95" s="772"/>
      <c r="F95" s="772"/>
      <c r="G95" s="772"/>
      <c r="H95" s="772"/>
      <c r="I95" s="772"/>
      <c r="J95" s="772"/>
      <c r="K95" s="772"/>
      <c r="L95" s="772"/>
      <c r="M95" s="772"/>
      <c r="N95" s="772"/>
      <c r="O95" s="772"/>
      <c r="P95" s="772"/>
      <c r="Q95" s="772"/>
      <c r="R95" s="772"/>
    </row>
    <row r="96" spans="2:18" x14ac:dyDescent="0.2">
      <c r="B96" s="772"/>
      <c r="C96" s="772"/>
      <c r="D96" s="772"/>
      <c r="E96" s="772"/>
      <c r="F96" s="772"/>
      <c r="G96" s="772"/>
      <c r="H96" s="772"/>
      <c r="I96" s="772"/>
      <c r="J96" s="772"/>
      <c r="K96" s="772"/>
      <c r="L96" s="772"/>
      <c r="M96" s="772"/>
      <c r="N96" s="772"/>
      <c r="O96" s="772"/>
      <c r="P96" s="772"/>
      <c r="Q96" s="772"/>
      <c r="R96" s="772"/>
    </row>
    <row r="97" spans="2:18" x14ac:dyDescent="0.2">
      <c r="B97" s="772"/>
      <c r="C97" s="772"/>
      <c r="D97" s="772"/>
      <c r="E97" s="772"/>
      <c r="F97" s="772"/>
      <c r="G97" s="772"/>
      <c r="H97" s="772"/>
      <c r="I97" s="772"/>
      <c r="J97" s="772"/>
      <c r="K97" s="772"/>
      <c r="L97" s="772"/>
      <c r="M97" s="772"/>
      <c r="N97" s="772"/>
      <c r="O97" s="772"/>
      <c r="P97" s="772"/>
      <c r="Q97" s="772"/>
      <c r="R97" s="772"/>
    </row>
    <row r="98" spans="2:18" x14ac:dyDescent="0.2">
      <c r="B98" s="772"/>
      <c r="C98" s="772"/>
      <c r="D98" s="772"/>
      <c r="E98" s="772"/>
      <c r="F98" s="772"/>
      <c r="G98" s="772"/>
      <c r="H98" s="772"/>
      <c r="I98" s="772"/>
      <c r="J98" s="772"/>
      <c r="K98" s="772"/>
      <c r="L98" s="772"/>
      <c r="M98" s="772"/>
      <c r="N98" s="772"/>
      <c r="O98" s="772"/>
      <c r="P98" s="772"/>
      <c r="Q98" s="772"/>
      <c r="R98" s="772"/>
    </row>
    <row r="99" spans="2:18" x14ac:dyDescent="0.2">
      <c r="B99" s="772"/>
      <c r="C99" s="772"/>
      <c r="D99" s="772"/>
      <c r="E99" s="772"/>
      <c r="F99" s="772"/>
      <c r="G99" s="772"/>
      <c r="H99" s="772"/>
      <c r="I99" s="772"/>
      <c r="J99" s="772"/>
      <c r="K99" s="772"/>
      <c r="L99" s="772"/>
      <c r="M99" s="772"/>
      <c r="N99" s="772"/>
      <c r="O99" s="772"/>
      <c r="P99" s="772"/>
      <c r="Q99" s="772"/>
      <c r="R99" s="772"/>
    </row>
    <row r="100" spans="2:18" x14ac:dyDescent="0.2">
      <c r="B100" s="772"/>
      <c r="C100" s="772"/>
      <c r="D100" s="772"/>
      <c r="E100" s="772"/>
      <c r="F100" s="772"/>
      <c r="G100" s="772"/>
      <c r="H100" s="772"/>
      <c r="I100" s="772"/>
      <c r="J100" s="772"/>
      <c r="K100" s="772"/>
      <c r="L100" s="772"/>
      <c r="M100" s="772"/>
      <c r="N100" s="772"/>
      <c r="O100" s="772"/>
      <c r="P100" s="772"/>
      <c r="Q100" s="772"/>
      <c r="R100" s="772"/>
    </row>
    <row r="101" spans="2:18" x14ac:dyDescent="0.2">
      <c r="B101" s="772"/>
      <c r="C101" s="772"/>
      <c r="D101" s="772"/>
      <c r="E101" s="772"/>
      <c r="F101" s="772"/>
      <c r="G101" s="772"/>
      <c r="H101" s="772"/>
      <c r="I101" s="772"/>
      <c r="J101" s="772"/>
      <c r="K101" s="772"/>
      <c r="L101" s="772"/>
      <c r="M101" s="772"/>
      <c r="N101" s="772"/>
      <c r="O101" s="772"/>
      <c r="P101" s="772"/>
      <c r="Q101" s="772"/>
      <c r="R101" s="772"/>
    </row>
    <row r="102" spans="2:18" x14ac:dyDescent="0.2">
      <c r="B102" s="772"/>
      <c r="C102" s="772"/>
      <c r="D102" s="772"/>
      <c r="E102" s="772"/>
      <c r="F102" s="772"/>
      <c r="G102" s="772"/>
      <c r="H102" s="772"/>
      <c r="I102" s="772"/>
      <c r="J102" s="772"/>
      <c r="K102" s="772"/>
      <c r="L102" s="772"/>
      <c r="M102" s="772"/>
      <c r="N102" s="772"/>
      <c r="O102" s="772"/>
      <c r="P102" s="772"/>
      <c r="Q102" s="772"/>
      <c r="R102" s="772"/>
    </row>
    <row r="103" spans="2:18" x14ac:dyDescent="0.2">
      <c r="B103" s="772"/>
      <c r="C103" s="772"/>
      <c r="D103" s="772"/>
      <c r="E103" s="772"/>
      <c r="F103" s="772"/>
      <c r="G103" s="772"/>
      <c r="H103" s="772"/>
      <c r="I103" s="772"/>
      <c r="J103" s="772"/>
      <c r="K103" s="772"/>
      <c r="L103" s="772"/>
      <c r="M103" s="772"/>
      <c r="N103" s="772"/>
      <c r="O103" s="772"/>
      <c r="P103" s="772"/>
      <c r="Q103" s="772"/>
      <c r="R103" s="772"/>
    </row>
    <row r="104" spans="2:18" x14ac:dyDescent="0.2">
      <c r="B104" s="772"/>
      <c r="C104" s="772"/>
      <c r="D104" s="772"/>
      <c r="E104" s="772"/>
      <c r="F104" s="772"/>
      <c r="G104" s="772"/>
      <c r="H104" s="772"/>
      <c r="I104" s="772"/>
      <c r="J104" s="772"/>
      <c r="K104" s="772"/>
      <c r="L104" s="772"/>
      <c r="M104" s="772"/>
      <c r="N104" s="772"/>
      <c r="O104" s="772"/>
      <c r="P104" s="772"/>
      <c r="Q104" s="772"/>
      <c r="R104" s="772"/>
    </row>
    <row r="105" spans="2:18" x14ac:dyDescent="0.2">
      <c r="B105" s="772"/>
      <c r="C105" s="772"/>
      <c r="D105" s="772"/>
      <c r="E105" s="772"/>
      <c r="F105" s="772"/>
      <c r="G105" s="772"/>
      <c r="H105" s="772"/>
      <c r="I105" s="772"/>
      <c r="J105" s="772"/>
      <c r="K105" s="772"/>
      <c r="L105" s="772"/>
      <c r="M105" s="772"/>
      <c r="N105" s="772"/>
      <c r="O105" s="772"/>
      <c r="P105" s="772"/>
      <c r="Q105" s="772"/>
      <c r="R105" s="772"/>
    </row>
    <row r="106" spans="2:18" x14ac:dyDescent="0.2">
      <c r="B106" s="772"/>
      <c r="C106" s="772"/>
      <c r="D106" s="772"/>
      <c r="E106" s="772"/>
      <c r="F106" s="772"/>
      <c r="G106" s="772"/>
      <c r="H106" s="772"/>
      <c r="I106" s="772"/>
      <c r="J106" s="772"/>
      <c r="K106" s="772"/>
      <c r="L106" s="772"/>
      <c r="M106" s="772"/>
      <c r="N106" s="772"/>
      <c r="O106" s="772"/>
      <c r="P106" s="772"/>
      <c r="Q106" s="772"/>
      <c r="R106" s="772"/>
    </row>
    <row r="107" spans="2:18" x14ac:dyDescent="0.2">
      <c r="B107" s="772"/>
      <c r="C107" s="772"/>
      <c r="D107" s="772"/>
      <c r="E107" s="772"/>
      <c r="F107" s="772"/>
      <c r="G107" s="772"/>
      <c r="H107" s="772"/>
      <c r="I107" s="772"/>
      <c r="J107" s="772"/>
      <c r="K107" s="772"/>
      <c r="L107" s="772"/>
      <c r="M107" s="772"/>
      <c r="N107" s="772"/>
      <c r="O107" s="772"/>
      <c r="P107" s="772"/>
      <c r="Q107" s="772"/>
      <c r="R107" s="772"/>
    </row>
    <row r="108" spans="2:18" x14ac:dyDescent="0.2">
      <c r="B108" s="772"/>
      <c r="C108" s="772"/>
      <c r="D108" s="772"/>
      <c r="E108" s="772"/>
      <c r="F108" s="772"/>
      <c r="G108" s="772"/>
      <c r="H108" s="772"/>
      <c r="I108" s="772"/>
      <c r="J108" s="772"/>
      <c r="K108" s="772"/>
      <c r="L108" s="772"/>
      <c r="M108" s="772"/>
      <c r="N108" s="772"/>
      <c r="O108" s="772"/>
      <c r="P108" s="772"/>
      <c r="Q108" s="772"/>
      <c r="R108" s="772"/>
    </row>
    <row r="109" spans="2:18" x14ac:dyDescent="0.2">
      <c r="B109" s="772"/>
      <c r="C109" s="772"/>
      <c r="D109" s="772"/>
      <c r="E109" s="772"/>
      <c r="F109" s="772"/>
      <c r="G109" s="772"/>
      <c r="H109" s="772"/>
      <c r="I109" s="772"/>
      <c r="J109" s="772"/>
      <c r="K109" s="772"/>
      <c r="L109" s="772"/>
      <c r="M109" s="772"/>
      <c r="N109" s="772"/>
      <c r="O109" s="772"/>
      <c r="P109" s="772"/>
      <c r="Q109" s="772"/>
      <c r="R109" s="772"/>
    </row>
    <row r="110" spans="2:18" x14ac:dyDescent="0.2">
      <c r="B110" s="772"/>
      <c r="C110" s="772"/>
      <c r="D110" s="772"/>
      <c r="E110" s="772"/>
      <c r="F110" s="772"/>
      <c r="G110" s="772"/>
      <c r="H110" s="772"/>
      <c r="I110" s="772"/>
      <c r="J110" s="772"/>
      <c r="K110" s="772"/>
      <c r="L110" s="772"/>
      <c r="M110" s="772"/>
      <c r="N110" s="772"/>
      <c r="O110" s="772"/>
      <c r="P110" s="772"/>
      <c r="Q110" s="772"/>
      <c r="R110" s="772"/>
    </row>
    <row r="111" spans="2:18" x14ac:dyDescent="0.2">
      <c r="B111" s="772"/>
      <c r="C111" s="772"/>
      <c r="D111" s="772"/>
      <c r="E111" s="772"/>
      <c r="F111" s="772"/>
      <c r="G111" s="772"/>
      <c r="H111" s="772"/>
      <c r="I111" s="772"/>
      <c r="J111" s="772"/>
      <c r="K111" s="772"/>
      <c r="L111" s="772"/>
      <c r="M111" s="772"/>
      <c r="N111" s="772"/>
      <c r="O111" s="772"/>
      <c r="P111" s="772"/>
      <c r="Q111" s="772"/>
      <c r="R111" s="772"/>
    </row>
    <row r="112" spans="2:18" x14ac:dyDescent="0.2">
      <c r="B112" s="772"/>
      <c r="C112" s="772"/>
      <c r="D112" s="772"/>
      <c r="E112" s="772"/>
      <c r="F112" s="772"/>
      <c r="G112" s="772"/>
      <c r="H112" s="772"/>
      <c r="I112" s="772"/>
      <c r="J112" s="772"/>
      <c r="K112" s="772"/>
      <c r="L112" s="772"/>
      <c r="M112" s="772"/>
      <c r="N112" s="772"/>
      <c r="O112" s="772"/>
      <c r="P112" s="772"/>
      <c r="Q112" s="772"/>
      <c r="R112" s="772"/>
    </row>
    <row r="113" spans="2:18" x14ac:dyDescent="0.2">
      <c r="B113" s="772"/>
      <c r="C113" s="772"/>
      <c r="D113" s="772"/>
      <c r="E113" s="772"/>
      <c r="F113" s="772"/>
      <c r="G113" s="772"/>
      <c r="H113" s="772"/>
      <c r="I113" s="772"/>
      <c r="J113" s="772"/>
      <c r="K113" s="772"/>
      <c r="L113" s="772"/>
      <c r="M113" s="772"/>
      <c r="N113" s="772"/>
      <c r="O113" s="772"/>
      <c r="P113" s="772"/>
      <c r="Q113" s="772"/>
      <c r="R113" s="772"/>
    </row>
    <row r="114" spans="2:18" x14ac:dyDescent="0.2">
      <c r="B114" s="772"/>
      <c r="C114" s="772"/>
      <c r="D114" s="772"/>
      <c r="E114" s="772"/>
      <c r="F114" s="772"/>
      <c r="G114" s="772"/>
      <c r="H114" s="772"/>
      <c r="I114" s="772"/>
      <c r="J114" s="772"/>
      <c r="K114" s="772"/>
      <c r="L114" s="772"/>
      <c r="M114" s="772"/>
      <c r="N114" s="772"/>
      <c r="O114" s="772"/>
      <c r="P114" s="772"/>
      <c r="Q114" s="772"/>
      <c r="R114" s="772"/>
    </row>
    <row r="115" spans="2:18" x14ac:dyDescent="0.2">
      <c r="B115" s="772"/>
      <c r="C115" s="772"/>
      <c r="D115" s="772"/>
      <c r="E115" s="772"/>
      <c r="F115" s="772"/>
      <c r="G115" s="772"/>
      <c r="H115" s="772"/>
      <c r="I115" s="772"/>
      <c r="J115" s="772"/>
      <c r="K115" s="772"/>
      <c r="L115" s="772"/>
      <c r="M115" s="772"/>
      <c r="N115" s="772"/>
      <c r="O115" s="772"/>
      <c r="P115" s="772"/>
      <c r="Q115" s="772"/>
      <c r="R115" s="772"/>
    </row>
    <row r="116" spans="2:18" x14ac:dyDescent="0.2">
      <c r="B116" s="772"/>
      <c r="C116" s="772"/>
      <c r="D116" s="772"/>
      <c r="E116" s="772"/>
      <c r="F116" s="772"/>
      <c r="G116" s="772"/>
      <c r="H116" s="772"/>
      <c r="I116" s="772"/>
      <c r="J116" s="772"/>
      <c r="K116" s="772"/>
      <c r="L116" s="772"/>
      <c r="M116" s="772"/>
      <c r="N116" s="772"/>
      <c r="O116" s="772"/>
      <c r="P116" s="772"/>
      <c r="Q116" s="772"/>
      <c r="R116" s="772"/>
    </row>
  </sheetData>
  <mergeCells count="4">
    <mergeCell ref="B5:G5"/>
    <mergeCell ref="E7:F7"/>
    <mergeCell ref="E9:F9"/>
    <mergeCell ref="E10:F10"/>
  </mergeCells>
  <phoneticPr fontId="0" type="noConversion"/>
  <pageMargins left="0.75" right="0.5" top="1" bottom="1" header="0.5" footer="0.5"/>
  <pageSetup scale="85" orientation="portrait" blackAndWhite="1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227" r:id="rId4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990600</xdr:colOff>
                    <xdr:row>0</xdr:row>
                    <xdr:rowOff>0</xdr:rowOff>
                  </from>
                  <to>
                    <xdr:col>5</xdr:col>
                    <xdr:colOff>57150</xdr:colOff>
                    <xdr:row>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8" r:id="rId5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990600</xdr:colOff>
                    <xdr:row>0</xdr:row>
                    <xdr:rowOff>228600</xdr:rowOff>
                  </from>
                  <to>
                    <xdr:col>5</xdr:col>
                    <xdr:colOff>57150</xdr:colOff>
                    <xdr:row>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1" r:id="rId6" name="Button 7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1</xdr:col>
                    <xdr:colOff>38100</xdr:colOff>
                    <xdr:row>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2" r:id="rId7" name="Button 8">
              <controlPr defaultSize="0" print="0" autoFill="0" autoPict="0" macro="[0]!Print_Sheet10A">
                <anchor moveWithCells="1" sizeWithCells="1">
                  <from>
                    <xdr:col>0</xdr:col>
                    <xdr:colOff>0</xdr:colOff>
                    <xdr:row>0</xdr:row>
                    <xdr:rowOff>228600</xdr:rowOff>
                  </from>
                  <to>
                    <xdr:col>1</xdr:col>
                    <xdr:colOff>38100</xdr:colOff>
                    <xdr:row>1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tabColor indexed="46"/>
    <pageSetUpPr fitToPage="1"/>
  </sheetPr>
  <dimension ref="A1:Y38"/>
  <sheetViews>
    <sheetView showGridLines="0" zoomScaleNormal="100" zoomScaleSheetLayoutView="100" workbookViewId="0">
      <pane xSplit="2" ySplit="7" topLeftCell="C8" activePane="bottomRight" state="frozen"/>
      <selection activeCell="F29" sqref="F29"/>
      <selection pane="topRight" activeCell="F29" sqref="F29"/>
      <selection pane="bottomLeft" activeCell="F29" sqref="F29"/>
      <selection pane="bottomRight" activeCell="C10" sqref="C10"/>
    </sheetView>
  </sheetViews>
  <sheetFormatPr defaultColWidth="9.42578125" defaultRowHeight="12.75" x14ac:dyDescent="0.2"/>
  <cols>
    <col min="1" max="1" width="6.5703125" style="1162" customWidth="1"/>
    <col min="2" max="2" width="23.7109375" style="1162" customWidth="1"/>
    <col min="3" max="3" width="13.28515625" style="1162" customWidth="1"/>
    <col min="4" max="4" width="15.140625" style="1162" customWidth="1"/>
    <col min="5" max="6" width="12.5703125" style="1162" customWidth="1"/>
    <col min="7" max="7" width="10.42578125" style="1162" customWidth="1"/>
    <col min="8" max="8" width="12" style="1162" customWidth="1"/>
    <col min="9" max="9" width="11.85546875" style="1162" customWidth="1"/>
    <col min="10" max="10" width="12.5703125" style="1162" customWidth="1"/>
    <col min="11" max="16384" width="9.42578125" style="1162"/>
  </cols>
  <sheetData>
    <row r="1" spans="1:25" ht="14.45" customHeight="1" x14ac:dyDescent="0.2"/>
    <row r="2" spans="1:25" x14ac:dyDescent="0.2">
      <c r="C2" s="1360" t="str">
        <f>'10A'!D2</f>
        <v>2015 BUDGET STATEMENT CAMDEN COUNTY WELFARE AGENCY</v>
      </c>
      <c r="D2" s="1360"/>
      <c r="E2" s="1360"/>
      <c r="F2" s="1360"/>
      <c r="G2" s="1360"/>
      <c r="H2" s="1360"/>
      <c r="I2" s="1360"/>
      <c r="J2" s="1360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</row>
    <row r="3" spans="1:25" ht="9.9499999999999993" customHeight="1" x14ac:dyDescent="0.2">
      <c r="B3" s="225"/>
      <c r="C3" s="225"/>
      <c r="D3" s="225"/>
      <c r="E3" s="225"/>
      <c r="F3" s="309"/>
      <c r="G3" s="309"/>
      <c r="H3" s="1163"/>
      <c r="I3" s="225"/>
      <c r="J3" s="225"/>
      <c r="K3" s="309"/>
      <c r="L3" s="309"/>
      <c r="M3" s="309"/>
      <c r="N3" s="309"/>
      <c r="O3" s="309"/>
      <c r="P3" s="309"/>
      <c r="Q3" s="309"/>
      <c r="R3" s="309"/>
      <c r="S3" s="309"/>
      <c r="T3" s="309"/>
      <c r="U3" s="309"/>
      <c r="V3" s="309"/>
      <c r="W3" s="309"/>
      <c r="X3" s="309"/>
      <c r="Y3" s="309"/>
    </row>
    <row r="4" spans="1:25" x14ac:dyDescent="0.2">
      <c r="B4" s="1164"/>
      <c r="C4" s="1447" t="s">
        <v>90</v>
      </c>
      <c r="D4" s="1447"/>
      <c r="E4" s="1447"/>
      <c r="F4" s="1447"/>
      <c r="G4" s="1447"/>
      <c r="H4" s="1447"/>
      <c r="I4" s="1447"/>
      <c r="J4" s="1447"/>
      <c r="K4" s="309"/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</row>
    <row r="5" spans="1:25" x14ac:dyDescent="0.2">
      <c r="D5" s="1164">
        <v>2014</v>
      </c>
      <c r="I5" s="1164" t="s">
        <v>91</v>
      </c>
    </row>
    <row r="6" spans="1:25" x14ac:dyDescent="0.2">
      <c r="C6" s="1164">
        <v>2014</v>
      </c>
      <c r="D6" s="1164" t="s">
        <v>649</v>
      </c>
      <c r="E6" s="1164">
        <v>2015</v>
      </c>
      <c r="F6" s="1164" t="s">
        <v>92</v>
      </c>
      <c r="G6" s="1164" t="s">
        <v>93</v>
      </c>
      <c r="H6" s="1164" t="s">
        <v>94</v>
      </c>
      <c r="I6" s="1164" t="s">
        <v>95</v>
      </c>
      <c r="J6" s="1164" t="s">
        <v>96</v>
      </c>
    </row>
    <row r="7" spans="1:25" x14ac:dyDescent="0.2">
      <c r="C7" s="1165" t="s">
        <v>651</v>
      </c>
      <c r="D7" s="1165" t="s">
        <v>652</v>
      </c>
      <c r="E7" s="1165" t="s">
        <v>692</v>
      </c>
      <c r="F7" s="1165" t="s">
        <v>97</v>
      </c>
      <c r="G7" s="1165" t="s">
        <v>98</v>
      </c>
      <c r="H7" s="1165" t="s">
        <v>99</v>
      </c>
      <c r="I7" s="1165" t="s">
        <v>13</v>
      </c>
      <c r="J7" s="1165" t="s">
        <v>100</v>
      </c>
    </row>
    <row r="8" spans="1:25" ht="15.75" customHeight="1" x14ac:dyDescent="0.2">
      <c r="A8" s="1166" t="s">
        <v>101</v>
      </c>
      <c r="B8" s="1167" t="s">
        <v>586</v>
      </c>
      <c r="C8" s="840"/>
      <c r="D8" s="1168">
        <v>0</v>
      </c>
      <c r="E8" s="1169">
        <f t="shared" ref="E8:E19" si="0">SUM(F8:J8)</f>
        <v>0</v>
      </c>
      <c r="F8" s="1168">
        <v>0</v>
      </c>
      <c r="G8" s="1168">
        <v>0</v>
      </c>
      <c r="H8" s="1168">
        <v>0</v>
      </c>
      <c r="I8" s="1168">
        <v>0</v>
      </c>
      <c r="J8" s="1170" t="s">
        <v>460</v>
      </c>
    </row>
    <row r="9" spans="1:25" ht="15.6" customHeight="1" x14ac:dyDescent="0.2">
      <c r="A9" s="1171" t="s">
        <v>102</v>
      </c>
      <c r="B9" s="1172" t="s">
        <v>587</v>
      </c>
      <c r="C9" s="1173"/>
      <c r="D9" s="1174">
        <v>0</v>
      </c>
      <c r="E9" s="1175">
        <f t="shared" si="0"/>
        <v>0</v>
      </c>
      <c r="F9" s="1174">
        <v>0</v>
      </c>
      <c r="G9" s="1174">
        <v>0</v>
      </c>
      <c r="H9" s="1174">
        <v>0</v>
      </c>
      <c r="I9" s="1174">
        <v>0</v>
      </c>
      <c r="J9" s="1170" t="s">
        <v>460</v>
      </c>
    </row>
    <row r="10" spans="1:25" ht="15.6" customHeight="1" x14ac:dyDescent="0.2">
      <c r="A10" s="1171" t="s">
        <v>103</v>
      </c>
      <c r="B10" s="1172" t="s">
        <v>588</v>
      </c>
      <c r="C10" s="1174">
        <v>32000</v>
      </c>
      <c r="D10" s="1174">
        <v>20989</v>
      </c>
      <c r="E10" s="1175">
        <f t="shared" si="0"/>
        <v>32000</v>
      </c>
      <c r="F10" s="1174">
        <v>0</v>
      </c>
      <c r="G10" s="1174">
        <v>0</v>
      </c>
      <c r="H10" s="1174">
        <v>26000</v>
      </c>
      <c r="I10" s="1174">
        <v>6000</v>
      </c>
      <c r="J10" s="1170" t="s">
        <v>460</v>
      </c>
    </row>
    <row r="11" spans="1:25" ht="15.6" customHeight="1" x14ac:dyDescent="0.2">
      <c r="A11" s="1171" t="s">
        <v>104</v>
      </c>
      <c r="B11" s="1172" t="s">
        <v>589</v>
      </c>
      <c r="C11" s="1173"/>
      <c r="D11" s="1174">
        <v>0</v>
      </c>
      <c r="E11" s="1175">
        <f t="shared" si="0"/>
        <v>0</v>
      </c>
      <c r="F11" s="1174">
        <v>0</v>
      </c>
      <c r="G11" s="1174">
        <v>0</v>
      </c>
      <c r="H11" s="1174">
        <v>0</v>
      </c>
      <c r="I11" s="1174">
        <v>0</v>
      </c>
      <c r="J11" s="1170" t="s">
        <v>460</v>
      </c>
    </row>
    <row r="12" spans="1:25" ht="15.6" customHeight="1" x14ac:dyDescent="0.2">
      <c r="A12" s="1171" t="s">
        <v>105</v>
      </c>
      <c r="B12" s="1172" t="s">
        <v>590</v>
      </c>
      <c r="C12" s="1173"/>
      <c r="D12" s="1174">
        <v>0</v>
      </c>
      <c r="E12" s="1175">
        <f t="shared" si="0"/>
        <v>0</v>
      </c>
      <c r="F12" s="1174">
        <v>0</v>
      </c>
      <c r="G12" s="1174">
        <v>0</v>
      </c>
      <c r="H12" s="1174">
        <v>0</v>
      </c>
      <c r="I12" s="1174">
        <v>0</v>
      </c>
      <c r="J12" s="1170" t="s">
        <v>460</v>
      </c>
    </row>
    <row r="13" spans="1:25" ht="15.6" customHeight="1" x14ac:dyDescent="0.2">
      <c r="A13" s="1171" t="s">
        <v>106</v>
      </c>
      <c r="B13" s="1172" t="s">
        <v>591</v>
      </c>
      <c r="C13" s="1173"/>
      <c r="D13" s="1174">
        <v>0</v>
      </c>
      <c r="E13" s="1175">
        <f t="shared" si="0"/>
        <v>0</v>
      </c>
      <c r="F13" s="1174">
        <v>0</v>
      </c>
      <c r="G13" s="1174">
        <v>0</v>
      </c>
      <c r="H13" s="1174">
        <v>0</v>
      </c>
      <c r="I13" s="1174">
        <v>0</v>
      </c>
      <c r="J13" s="1170" t="s">
        <v>460</v>
      </c>
    </row>
    <row r="14" spans="1:25" ht="15.6" customHeight="1" x14ac:dyDescent="0.2">
      <c r="A14" s="1171" t="s">
        <v>107</v>
      </c>
      <c r="B14" s="1172" t="s">
        <v>12</v>
      </c>
      <c r="C14" s="1173"/>
      <c r="D14" s="1174">
        <v>0</v>
      </c>
      <c r="E14" s="1175">
        <f t="shared" si="0"/>
        <v>0</v>
      </c>
      <c r="F14" s="1174">
        <v>0</v>
      </c>
      <c r="G14" s="1174">
        <v>0</v>
      </c>
      <c r="H14" s="1174">
        <v>0</v>
      </c>
      <c r="I14" s="1174">
        <v>0</v>
      </c>
      <c r="J14" s="1170" t="s">
        <v>460</v>
      </c>
    </row>
    <row r="15" spans="1:25" ht="15.6" customHeight="1" x14ac:dyDescent="0.2">
      <c r="A15" s="1171" t="s">
        <v>107</v>
      </c>
      <c r="B15" s="1172" t="s">
        <v>592</v>
      </c>
      <c r="C15" s="1173"/>
      <c r="D15" s="1174">
        <v>0</v>
      </c>
      <c r="E15" s="1175">
        <f t="shared" si="0"/>
        <v>0</v>
      </c>
      <c r="F15" s="1170" t="s">
        <v>460</v>
      </c>
      <c r="G15" s="1170" t="s">
        <v>460</v>
      </c>
      <c r="H15" s="1170" t="s">
        <v>460</v>
      </c>
      <c r="I15" s="1170" t="s">
        <v>460</v>
      </c>
      <c r="J15" s="1176">
        <v>0</v>
      </c>
    </row>
    <row r="16" spans="1:25" ht="15.6" customHeight="1" x14ac:dyDescent="0.2">
      <c r="A16" s="1171" t="s">
        <v>108</v>
      </c>
      <c r="B16" s="1172" t="s">
        <v>593</v>
      </c>
      <c r="C16" s="1173"/>
      <c r="D16" s="1174">
        <v>0</v>
      </c>
      <c r="E16" s="1175">
        <f t="shared" si="0"/>
        <v>0</v>
      </c>
      <c r="F16" s="1174">
        <v>0</v>
      </c>
      <c r="G16" s="1174">
        <v>0</v>
      </c>
      <c r="H16" s="1174">
        <v>0</v>
      </c>
      <c r="I16" s="1174">
        <v>0</v>
      </c>
      <c r="J16" s="1176">
        <v>0</v>
      </c>
    </row>
    <row r="17" spans="1:10" ht="15.6" customHeight="1" x14ac:dyDescent="0.2">
      <c r="A17" s="1171" t="s">
        <v>109</v>
      </c>
      <c r="B17" s="1172" t="s">
        <v>594</v>
      </c>
      <c r="C17" s="1173"/>
      <c r="D17" s="1174">
        <v>0</v>
      </c>
      <c r="E17" s="1175">
        <f t="shared" si="0"/>
        <v>0</v>
      </c>
      <c r="F17" s="1174">
        <v>0</v>
      </c>
      <c r="G17" s="1174">
        <v>0</v>
      </c>
      <c r="H17" s="1174">
        <v>0</v>
      </c>
      <c r="I17" s="1174">
        <v>0</v>
      </c>
      <c r="J17" s="1177" t="s">
        <v>460</v>
      </c>
    </row>
    <row r="18" spans="1:10" ht="15.6" customHeight="1" x14ac:dyDescent="0.2">
      <c r="A18" s="1171" t="s">
        <v>110</v>
      </c>
      <c r="B18" s="1172" t="s">
        <v>595</v>
      </c>
      <c r="C18" s="1173"/>
      <c r="D18" s="1174">
        <v>0</v>
      </c>
      <c r="E18" s="1175">
        <f t="shared" si="0"/>
        <v>0</v>
      </c>
      <c r="F18" s="1174">
        <v>0</v>
      </c>
      <c r="G18" s="1174">
        <v>0</v>
      </c>
      <c r="H18" s="1174">
        <v>0</v>
      </c>
      <c r="I18" s="1174">
        <v>0</v>
      </c>
      <c r="J18" s="1170" t="s">
        <v>460</v>
      </c>
    </row>
    <row r="19" spans="1:10" ht="15.6" customHeight="1" x14ac:dyDescent="0.2">
      <c r="A19" s="1171" t="s">
        <v>111</v>
      </c>
      <c r="B19" s="1172" t="s">
        <v>596</v>
      </c>
      <c r="C19" s="1173"/>
      <c r="D19" s="1174">
        <v>0</v>
      </c>
      <c r="E19" s="1175">
        <f t="shared" si="0"/>
        <v>0</v>
      </c>
      <c r="F19" s="1174">
        <v>0</v>
      </c>
      <c r="G19" s="1174">
        <v>0</v>
      </c>
      <c r="H19" s="1174">
        <v>0</v>
      </c>
      <c r="I19" s="1174">
        <v>0</v>
      </c>
      <c r="J19" s="1170" t="s">
        <v>460</v>
      </c>
    </row>
    <row r="20" spans="1:10" ht="15.6" customHeight="1" x14ac:dyDescent="0.2">
      <c r="A20" s="1171" t="s">
        <v>112</v>
      </c>
      <c r="B20" s="1172" t="s">
        <v>597</v>
      </c>
      <c r="C20" s="1173"/>
      <c r="D20" s="1174"/>
      <c r="E20" s="1175"/>
      <c r="F20" s="1174">
        <v>0</v>
      </c>
      <c r="G20" s="1174">
        <v>0</v>
      </c>
      <c r="H20" s="1174">
        <v>0</v>
      </c>
      <c r="I20" s="1174"/>
      <c r="J20" s="1170" t="s">
        <v>460</v>
      </c>
    </row>
    <row r="21" spans="1:10" ht="15.6" customHeight="1" x14ac:dyDescent="0.2">
      <c r="A21" s="1171" t="s">
        <v>113</v>
      </c>
      <c r="B21" s="1172" t="s">
        <v>598</v>
      </c>
      <c r="C21" s="1173"/>
      <c r="D21" s="1174">
        <v>0</v>
      </c>
      <c r="E21" s="1175">
        <f>SUM(F21:J21)</f>
        <v>0</v>
      </c>
      <c r="F21" s="1174">
        <v>0</v>
      </c>
      <c r="G21" s="1174">
        <v>0</v>
      </c>
      <c r="H21" s="1174">
        <v>0</v>
      </c>
      <c r="I21" s="1174">
        <v>0</v>
      </c>
      <c r="J21" s="1170" t="s">
        <v>460</v>
      </c>
    </row>
    <row r="22" spans="1:10" ht="15.6" customHeight="1" x14ac:dyDescent="0.2">
      <c r="A22" s="1171" t="s">
        <v>217</v>
      </c>
      <c r="B22" s="1172" t="s">
        <v>89</v>
      </c>
      <c r="C22" s="1170" t="s">
        <v>460</v>
      </c>
      <c r="D22" s="1170" t="s">
        <v>460</v>
      </c>
      <c r="E22" s="1170" t="s">
        <v>460</v>
      </c>
      <c r="F22" s="1170" t="s">
        <v>460</v>
      </c>
      <c r="G22" s="1170" t="s">
        <v>460</v>
      </c>
      <c r="H22" s="1170" t="s">
        <v>460</v>
      </c>
      <c r="I22" s="1170" t="s">
        <v>460</v>
      </c>
      <c r="J22" s="1170" t="s">
        <v>460</v>
      </c>
    </row>
    <row r="23" spans="1:10" ht="15.6" customHeight="1" x14ac:dyDescent="0.2">
      <c r="A23" s="1171" t="s">
        <v>218</v>
      </c>
      <c r="B23" s="1172" t="s">
        <v>89</v>
      </c>
      <c r="C23" s="1170" t="s">
        <v>460</v>
      </c>
      <c r="D23" s="1170" t="s">
        <v>460</v>
      </c>
      <c r="E23" s="1170" t="s">
        <v>460</v>
      </c>
      <c r="F23" s="1170" t="s">
        <v>460</v>
      </c>
      <c r="G23" s="1170" t="s">
        <v>460</v>
      </c>
      <c r="H23" s="1170" t="s">
        <v>460</v>
      </c>
      <c r="I23" s="1170" t="s">
        <v>460</v>
      </c>
      <c r="J23" s="1170" t="s">
        <v>460</v>
      </c>
    </row>
    <row r="24" spans="1:10" ht="15.6" customHeight="1" x14ac:dyDescent="0.2">
      <c r="A24" s="1171" t="s">
        <v>219</v>
      </c>
      <c r="B24" s="1172" t="s">
        <v>600</v>
      </c>
      <c r="C24" s="1174">
        <v>6000</v>
      </c>
      <c r="D24" s="1174">
        <v>1200</v>
      </c>
      <c r="E24" s="1175">
        <f t="shared" ref="E24:E29" si="1">SUM(F24:J24)</f>
        <v>6000</v>
      </c>
      <c r="F24" s="1174">
        <v>0</v>
      </c>
      <c r="G24" s="1174">
        <v>3000</v>
      </c>
      <c r="H24" s="1174">
        <v>0</v>
      </c>
      <c r="I24" s="1174">
        <v>3000</v>
      </c>
      <c r="J24" s="1170" t="s">
        <v>460</v>
      </c>
    </row>
    <row r="25" spans="1:10" ht="15.6" customHeight="1" x14ac:dyDescent="0.2">
      <c r="A25" s="1178" t="s">
        <v>220</v>
      </c>
      <c r="B25" s="1172" t="s">
        <v>9</v>
      </c>
      <c r="C25" s="1173"/>
      <c r="D25" s="1174">
        <v>0</v>
      </c>
      <c r="E25" s="1175">
        <f t="shared" si="1"/>
        <v>0</v>
      </c>
      <c r="F25" s="1174">
        <v>0</v>
      </c>
      <c r="G25" s="1174">
        <v>0</v>
      </c>
      <c r="H25" s="1174">
        <v>0</v>
      </c>
      <c r="I25" s="1174">
        <v>0</v>
      </c>
      <c r="J25" s="1170" t="s">
        <v>460</v>
      </c>
    </row>
    <row r="26" spans="1:10" ht="15.6" customHeight="1" x14ac:dyDescent="0.2">
      <c r="A26" s="1171" t="s">
        <v>221</v>
      </c>
      <c r="B26" s="1172" t="s">
        <v>601</v>
      </c>
      <c r="C26" s="1173"/>
      <c r="D26" s="1174">
        <v>0</v>
      </c>
      <c r="E26" s="1175">
        <f t="shared" si="1"/>
        <v>0</v>
      </c>
      <c r="F26" s="1174">
        <v>0</v>
      </c>
      <c r="G26" s="1174">
        <v>0</v>
      </c>
      <c r="H26" s="1174">
        <v>0</v>
      </c>
      <c r="I26" s="1174">
        <v>0</v>
      </c>
      <c r="J26" s="1170" t="s">
        <v>460</v>
      </c>
    </row>
    <row r="27" spans="1:10" ht="15.6" customHeight="1" x14ac:dyDescent="0.2">
      <c r="A27" s="1171" t="s">
        <v>222</v>
      </c>
      <c r="B27" s="1172" t="s">
        <v>10</v>
      </c>
      <c r="C27" s="1173"/>
      <c r="D27" s="1174">
        <v>0</v>
      </c>
      <c r="E27" s="1175">
        <f t="shared" si="1"/>
        <v>0</v>
      </c>
      <c r="F27" s="1174">
        <v>0</v>
      </c>
      <c r="G27" s="1174">
        <v>0</v>
      </c>
      <c r="H27" s="1174">
        <v>0</v>
      </c>
      <c r="I27" s="1174">
        <v>0</v>
      </c>
      <c r="J27" s="1170" t="s">
        <v>460</v>
      </c>
    </row>
    <row r="28" spans="1:10" ht="15.6" customHeight="1" x14ac:dyDescent="0.2">
      <c r="A28" s="1171" t="s">
        <v>223</v>
      </c>
      <c r="B28" s="1172" t="s">
        <v>11</v>
      </c>
      <c r="C28" s="1173"/>
      <c r="D28" s="1174">
        <v>0</v>
      </c>
      <c r="E28" s="1175">
        <f t="shared" si="1"/>
        <v>0</v>
      </c>
      <c r="F28" s="1174">
        <v>0</v>
      </c>
      <c r="G28" s="1174">
        <v>0</v>
      </c>
      <c r="H28" s="1174">
        <v>0</v>
      </c>
      <c r="I28" s="1174">
        <v>0</v>
      </c>
      <c r="J28" s="1170" t="s">
        <v>460</v>
      </c>
    </row>
    <row r="29" spans="1:10" ht="15.6" customHeight="1" x14ac:dyDescent="0.2">
      <c r="A29" s="1171" t="s">
        <v>224</v>
      </c>
      <c r="B29" s="1172" t="s">
        <v>602</v>
      </c>
      <c r="C29" s="1173"/>
      <c r="D29" s="1174">
        <v>0</v>
      </c>
      <c r="E29" s="1175">
        <f t="shared" si="1"/>
        <v>0</v>
      </c>
      <c r="F29" s="1174">
        <v>0</v>
      </c>
      <c r="G29" s="1174">
        <v>0</v>
      </c>
      <c r="H29" s="1174">
        <v>0</v>
      </c>
      <c r="I29" s="1174">
        <v>0</v>
      </c>
      <c r="J29" s="1170" t="s">
        <v>460</v>
      </c>
    </row>
    <row r="30" spans="1:10" ht="15.6" customHeight="1" x14ac:dyDescent="0.2">
      <c r="A30" s="1171" t="s">
        <v>225</v>
      </c>
      <c r="B30" s="1172" t="s">
        <v>89</v>
      </c>
      <c r="C30" s="1170" t="s">
        <v>460</v>
      </c>
      <c r="D30" s="1170" t="s">
        <v>460</v>
      </c>
      <c r="E30" s="1170" t="s">
        <v>460</v>
      </c>
      <c r="F30" s="1170" t="s">
        <v>460</v>
      </c>
      <c r="G30" s="1170" t="s">
        <v>460</v>
      </c>
      <c r="H30" s="1170" t="s">
        <v>460</v>
      </c>
      <c r="I30" s="1170" t="s">
        <v>460</v>
      </c>
      <c r="J30" s="1170" t="s">
        <v>460</v>
      </c>
    </row>
    <row r="31" spans="1:10" ht="15.6" customHeight="1" x14ac:dyDescent="0.2">
      <c r="A31" s="1171" t="s">
        <v>226</v>
      </c>
      <c r="B31" s="1172" t="s">
        <v>89</v>
      </c>
      <c r="C31" s="1170" t="s">
        <v>460</v>
      </c>
      <c r="D31" s="1170" t="s">
        <v>460</v>
      </c>
      <c r="E31" s="1170" t="s">
        <v>460</v>
      </c>
      <c r="F31" s="1170" t="s">
        <v>460</v>
      </c>
      <c r="G31" s="1170" t="s">
        <v>460</v>
      </c>
      <c r="H31" s="1170" t="s">
        <v>460</v>
      </c>
      <c r="I31" s="1170" t="s">
        <v>460</v>
      </c>
      <c r="J31" s="1170" t="s">
        <v>460</v>
      </c>
    </row>
    <row r="32" spans="1:10" ht="15.6" customHeight="1" x14ac:dyDescent="0.2">
      <c r="A32" s="1171" t="s">
        <v>227</v>
      </c>
      <c r="B32" s="1172" t="s">
        <v>89</v>
      </c>
      <c r="C32" s="1170" t="s">
        <v>460</v>
      </c>
      <c r="D32" s="1170" t="s">
        <v>460</v>
      </c>
      <c r="E32" s="1170" t="s">
        <v>460</v>
      </c>
      <c r="F32" s="1170" t="s">
        <v>460</v>
      </c>
      <c r="G32" s="1170" t="s">
        <v>460</v>
      </c>
      <c r="H32" s="1170" t="s">
        <v>460</v>
      </c>
      <c r="I32" s="1170" t="s">
        <v>460</v>
      </c>
      <c r="J32" s="1170" t="s">
        <v>460</v>
      </c>
    </row>
    <row r="33" spans="2:10" ht="6.95" customHeight="1" x14ac:dyDescent="0.2">
      <c r="B33" s="1179"/>
      <c r="C33" s="1180"/>
      <c r="D33" s="1180"/>
      <c r="E33" s="1181"/>
      <c r="F33" s="1180"/>
      <c r="G33" s="1180"/>
      <c r="H33" s="1180"/>
      <c r="I33" s="1180"/>
      <c r="J33" s="1180"/>
    </row>
    <row r="34" spans="2:10" ht="15.6" customHeight="1" thickBot="1" x14ac:dyDescent="0.25">
      <c r="B34" s="1182" t="s">
        <v>689</v>
      </c>
      <c r="C34" s="1183">
        <f t="shared" ref="C34:J34" si="2">SUM(C8:C31)</f>
        <v>38000</v>
      </c>
      <c r="D34" s="1183">
        <f t="shared" si="2"/>
        <v>22189</v>
      </c>
      <c r="E34" s="1183">
        <f t="shared" si="2"/>
        <v>38000</v>
      </c>
      <c r="F34" s="1183">
        <f t="shared" si="2"/>
        <v>0</v>
      </c>
      <c r="G34" s="1183">
        <f t="shared" si="2"/>
        <v>3000</v>
      </c>
      <c r="H34" s="1183">
        <f t="shared" si="2"/>
        <v>26000</v>
      </c>
      <c r="I34" s="1183">
        <f t="shared" si="2"/>
        <v>9000</v>
      </c>
      <c r="J34" s="1184">
        <f t="shared" si="2"/>
        <v>0</v>
      </c>
    </row>
    <row r="35" spans="2:10" ht="13.5" thickTop="1" x14ac:dyDescent="0.2">
      <c r="B35" s="1185" t="s">
        <v>228</v>
      </c>
    </row>
    <row r="36" spans="2:10" x14ac:dyDescent="0.2">
      <c r="B36" s="1182"/>
    </row>
    <row r="37" spans="2:10" x14ac:dyDescent="0.2">
      <c r="B37" s="1182"/>
    </row>
    <row r="38" spans="2:10" x14ac:dyDescent="0.2">
      <c r="B38" s="1182"/>
    </row>
  </sheetData>
  <mergeCells count="2">
    <mergeCell ref="C2:J2"/>
    <mergeCell ref="C4:J4"/>
  </mergeCells>
  <phoneticPr fontId="0" type="noConversion"/>
  <printOptions horizontalCentered="1" verticalCentered="1"/>
  <pageMargins left="0" right="0" top="0.96" bottom="0.75" header="0.25" footer="0.5"/>
  <pageSetup scale="86" orientation="landscape" blackAndWhite="1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19050</xdr:rowOff>
                  </from>
                  <to>
                    <xdr:col>1</xdr:col>
                    <xdr:colOff>600075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0" r:id="rId5" name="Button 2">
              <controlPr defaultSize="0" print="0" autoFill="0" autoPict="0" macro="[0]!Print_Sheet11">
                <anchor moveWithCells="1" sizeWithCells="1">
                  <from>
                    <xdr:col>0</xdr:col>
                    <xdr:colOff>19050</xdr:colOff>
                    <xdr:row>1</xdr:row>
                    <xdr:rowOff>19050</xdr:rowOff>
                  </from>
                  <to>
                    <xdr:col>1</xdr:col>
                    <xdr:colOff>590550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1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171450</xdr:colOff>
                    <xdr:row>0</xdr:row>
                    <xdr:rowOff>0</xdr:rowOff>
                  </from>
                  <to>
                    <xdr:col>4</xdr:col>
                    <xdr:colOff>762000</xdr:colOff>
                    <xdr:row>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2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171450</xdr:colOff>
                    <xdr:row>1</xdr:row>
                    <xdr:rowOff>19050</xdr:rowOff>
                  </from>
                  <to>
                    <xdr:col>4</xdr:col>
                    <xdr:colOff>762000</xdr:colOff>
                    <xdr:row>2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F79"/>
  <sheetViews>
    <sheetView showGridLines="0" topLeftCell="A4" workbookViewId="0">
      <selection activeCell="E21" sqref="E21"/>
    </sheetView>
  </sheetViews>
  <sheetFormatPr defaultColWidth="9.42578125" defaultRowHeight="12.75" x14ac:dyDescent="0.2"/>
  <cols>
    <col min="1" max="1" width="9.42578125" style="1186"/>
    <col min="2" max="2" width="27.5703125" style="1186" customWidth="1"/>
    <col min="3" max="5" width="16.85546875" style="1186" customWidth="1"/>
    <col min="6" max="16384" width="9.42578125" style="1186"/>
  </cols>
  <sheetData>
    <row r="1" spans="1:6" x14ac:dyDescent="0.2">
      <c r="E1" s="1187" t="s">
        <v>229</v>
      </c>
    </row>
    <row r="2" spans="1:6" ht="14.45" customHeight="1" x14ac:dyDescent="0.2">
      <c r="A2" s="1188"/>
      <c r="B2" s="337"/>
      <c r="C2" s="337"/>
      <c r="D2" s="337"/>
      <c r="E2" s="837" t="s">
        <v>1256</v>
      </c>
      <c r="F2" s="309"/>
    </row>
    <row r="3" spans="1:6" x14ac:dyDescent="0.2">
      <c r="A3" s="1188"/>
      <c r="B3" s="1360" t="str">
        <f>'11'!C2</f>
        <v>2015 BUDGET STATEMENT CAMDEN COUNTY WELFARE AGENCY</v>
      </c>
      <c r="C3" s="1360"/>
      <c r="D3" s="1360"/>
      <c r="E3" s="1360"/>
    </row>
    <row r="4" spans="1:6" x14ac:dyDescent="0.2">
      <c r="A4" s="1188"/>
      <c r="B4" s="225"/>
      <c r="C4" s="225"/>
      <c r="D4" s="225"/>
      <c r="E4" s="225"/>
    </row>
    <row r="5" spans="1:6" x14ac:dyDescent="0.2">
      <c r="B5" s="1448" t="s">
        <v>230</v>
      </c>
      <c r="C5" s="1448"/>
      <c r="D5" s="1448"/>
      <c r="E5" s="1448"/>
    </row>
    <row r="6" spans="1:6" x14ac:dyDescent="0.2">
      <c r="A6" s="1189"/>
      <c r="B6" s="1189"/>
      <c r="C6" s="1188"/>
      <c r="D6" s="1188"/>
      <c r="E6" s="1188"/>
    </row>
    <row r="7" spans="1:6" x14ac:dyDescent="0.2">
      <c r="A7" s="1188"/>
      <c r="B7" s="1188"/>
      <c r="C7" s="1188"/>
      <c r="D7" s="1190">
        <v>2014</v>
      </c>
      <c r="E7" s="1188"/>
    </row>
    <row r="8" spans="1:6" x14ac:dyDescent="0.2">
      <c r="A8" s="1188"/>
      <c r="B8" s="1188"/>
      <c r="C8" s="1190">
        <v>2014</v>
      </c>
      <c r="D8" s="1190" t="s">
        <v>649</v>
      </c>
      <c r="E8" s="1190">
        <v>2015</v>
      </c>
    </row>
    <row r="9" spans="1:6" x14ac:dyDescent="0.2">
      <c r="A9" s="1188"/>
      <c r="B9" s="1188"/>
      <c r="C9" s="1191" t="s">
        <v>651</v>
      </c>
      <c r="D9" s="1191" t="s">
        <v>652</v>
      </c>
      <c r="E9" s="1191" t="s">
        <v>453</v>
      </c>
    </row>
    <row r="10" spans="1:6" x14ac:dyDescent="0.2">
      <c r="A10" s="1188"/>
      <c r="B10" s="1188"/>
      <c r="C10" s="1192"/>
      <c r="D10" s="1192"/>
      <c r="E10" s="1192"/>
    </row>
    <row r="11" spans="1:6" x14ac:dyDescent="0.2">
      <c r="C11" s="1188"/>
      <c r="D11" s="1188"/>
      <c r="E11" s="1188"/>
      <c r="F11" s="1193"/>
    </row>
    <row r="12" spans="1:6" ht="25.5" customHeight="1" x14ac:dyDescent="0.2">
      <c r="A12" s="1194">
        <v>70.010000000000005</v>
      </c>
      <c r="B12" s="1195" t="s">
        <v>3</v>
      </c>
      <c r="C12" s="952">
        <f>EXPENSES!D58</f>
        <v>10000</v>
      </c>
      <c r="D12" s="952">
        <f>EXPENSES!F58</f>
        <v>3956.75</v>
      </c>
      <c r="E12" s="952">
        <f>EXPENSES!G58</f>
        <v>10000</v>
      </c>
    </row>
    <row r="13" spans="1:6" ht="25.5" customHeight="1" x14ac:dyDescent="0.2">
      <c r="A13" s="1194">
        <v>70.02</v>
      </c>
      <c r="B13" s="1195" t="s">
        <v>346</v>
      </c>
      <c r="C13" s="952">
        <f>EXPENSES!D59</f>
        <v>9000</v>
      </c>
      <c r="D13" s="952">
        <f>EXPENSES!F59</f>
        <v>5155.3599999999997</v>
      </c>
      <c r="E13" s="952">
        <f>EXPENSES!G59</f>
        <v>10000</v>
      </c>
    </row>
    <row r="14" spans="1:6" ht="25.5" customHeight="1" x14ac:dyDescent="0.2">
      <c r="A14" s="1194">
        <v>70.03</v>
      </c>
      <c r="B14" s="1195" t="s">
        <v>4</v>
      </c>
      <c r="C14" s="952">
        <f>EXPENSES!D60</f>
        <v>25000</v>
      </c>
      <c r="D14" s="952">
        <f>EXPENSES!F60</f>
        <v>23232.6</v>
      </c>
      <c r="E14" s="952">
        <f>EXPENSES!G60</f>
        <v>25000</v>
      </c>
    </row>
    <row r="15" spans="1:6" ht="25.5" customHeight="1" x14ac:dyDescent="0.2">
      <c r="A15" s="1194">
        <v>70.040000000000006</v>
      </c>
      <c r="B15" s="1195" t="s">
        <v>5</v>
      </c>
      <c r="C15" s="952">
        <f>EXPENSES!D61</f>
        <v>1500</v>
      </c>
      <c r="D15" s="952">
        <f>EXPENSES!F61</f>
        <v>11.79</v>
      </c>
      <c r="E15" s="952">
        <f>EXPENSES!G61</f>
        <v>1500</v>
      </c>
    </row>
    <row r="16" spans="1:6" ht="25.5" customHeight="1" x14ac:dyDescent="0.2">
      <c r="A16" s="1194">
        <v>70.05</v>
      </c>
      <c r="B16" s="1195" t="s">
        <v>6</v>
      </c>
      <c r="C16" s="952">
        <f>EXPENSES!D62</f>
        <v>0</v>
      </c>
      <c r="D16" s="952">
        <f>EXPENSES!F62</f>
        <v>0</v>
      </c>
      <c r="E16" s="952">
        <f>EXPENSES!G62</f>
        <v>0</v>
      </c>
    </row>
    <row r="17" spans="1:5" ht="25.5" customHeight="1" x14ac:dyDescent="0.2">
      <c r="A17" s="1194">
        <v>70.06</v>
      </c>
      <c r="B17" s="1195" t="s">
        <v>348</v>
      </c>
      <c r="C17" s="952">
        <f>EXPENSES!D63</f>
        <v>50</v>
      </c>
      <c r="D17" s="952">
        <f>EXPENSES!F63</f>
        <v>0</v>
      </c>
      <c r="E17" s="952">
        <f>EXPENSES!G63</f>
        <v>50</v>
      </c>
    </row>
    <row r="18" spans="1:5" ht="25.5" customHeight="1" x14ac:dyDescent="0.2">
      <c r="A18" s="1194">
        <v>70.069999999999993</v>
      </c>
      <c r="B18" s="1195" t="s">
        <v>7</v>
      </c>
      <c r="C18" s="952">
        <f>EXPENSES!D64</f>
        <v>0</v>
      </c>
      <c r="D18" s="952">
        <f>EXPENSES!F64</f>
        <v>0</v>
      </c>
      <c r="E18" s="952">
        <f>EXPENSES!G64</f>
        <v>0</v>
      </c>
    </row>
    <row r="19" spans="1:5" ht="25.5" customHeight="1" x14ac:dyDescent="0.2">
      <c r="A19" s="1194">
        <v>70.08</v>
      </c>
      <c r="B19" s="1195" t="s">
        <v>1</v>
      </c>
      <c r="C19" s="952">
        <f>EXPENSES!D65</f>
        <v>400</v>
      </c>
      <c r="D19" s="952">
        <f>EXPENSES!F65</f>
        <v>0</v>
      </c>
      <c r="E19" s="952">
        <f>EXPENSES!G65</f>
        <v>400</v>
      </c>
    </row>
    <row r="20" spans="1:5" ht="18" customHeight="1" x14ac:dyDescent="0.2">
      <c r="A20" s="1194">
        <v>70.09</v>
      </c>
      <c r="B20" s="1196" t="s">
        <v>216</v>
      </c>
      <c r="C20" s="952"/>
      <c r="D20" s="952"/>
      <c r="E20" s="952"/>
    </row>
    <row r="21" spans="1:5" ht="25.5" customHeight="1" x14ac:dyDescent="0.2">
      <c r="A21" s="1194"/>
      <c r="B21" s="1197" t="s">
        <v>1201</v>
      </c>
      <c r="C21" s="952">
        <f>EXPENSES!D66</f>
        <v>108000</v>
      </c>
      <c r="D21" s="952">
        <f>EXPENSES!F66</f>
        <v>107276.99</v>
      </c>
      <c r="E21" s="952">
        <f>EXPENSES!G66</f>
        <v>120000</v>
      </c>
    </row>
    <row r="22" spans="1:5" ht="25.5" customHeight="1" x14ac:dyDescent="0.2">
      <c r="A22" s="1198">
        <v>70.099999999999994</v>
      </c>
      <c r="B22" s="1195" t="s">
        <v>0</v>
      </c>
      <c r="C22" s="952">
        <f>EXPENSES!D67</f>
        <v>2000</v>
      </c>
      <c r="D22" s="952">
        <f>EXPENSES!F67</f>
        <v>0</v>
      </c>
      <c r="E22" s="952">
        <f>EXPENSES!G67</f>
        <v>2000</v>
      </c>
    </row>
    <row r="23" spans="1:5" ht="25.5" customHeight="1" x14ac:dyDescent="0.2">
      <c r="A23" s="1194">
        <v>70.11</v>
      </c>
      <c r="B23" s="1195" t="s">
        <v>437</v>
      </c>
      <c r="C23" s="952">
        <f>EXPENSES!D68</f>
        <v>100</v>
      </c>
      <c r="D23" s="952">
        <f>EXPENSES!F68</f>
        <v>0</v>
      </c>
      <c r="E23" s="952">
        <f>EXPENSES!G68</f>
        <v>100</v>
      </c>
    </row>
    <row r="24" spans="1:5" ht="25.5" customHeight="1" x14ac:dyDescent="0.2">
      <c r="A24" s="1194">
        <v>70.12</v>
      </c>
      <c r="B24" s="1195" t="s">
        <v>8</v>
      </c>
      <c r="C24" s="952">
        <f>EXPENSES!D69</f>
        <v>6200</v>
      </c>
      <c r="D24" s="952">
        <f>EXPENSES!F69</f>
        <v>6200</v>
      </c>
      <c r="E24" s="952">
        <f>EXPENSES!G69</f>
        <v>6700</v>
      </c>
    </row>
    <row r="25" spans="1:5" ht="25.5" customHeight="1" x14ac:dyDescent="0.2">
      <c r="A25" s="1194">
        <v>70.13</v>
      </c>
      <c r="B25" s="1195" t="s">
        <v>349</v>
      </c>
      <c r="C25" s="952">
        <v>0</v>
      </c>
      <c r="D25" s="952">
        <f>EXPENSES!F70</f>
        <v>0</v>
      </c>
      <c r="E25" s="952">
        <f>EXPENSES!G70</f>
        <v>0</v>
      </c>
    </row>
    <row r="26" spans="1:5" ht="18" customHeight="1" x14ac:dyDescent="0.2">
      <c r="A26" s="1188"/>
      <c r="B26" s="1188"/>
      <c r="C26" s="1199"/>
      <c r="D26" s="1199"/>
      <c r="E26" s="1199"/>
    </row>
    <row r="27" spans="1:5" ht="25.5" customHeight="1" thickBot="1" x14ac:dyDescent="0.25">
      <c r="A27" s="1192" t="s">
        <v>653</v>
      </c>
      <c r="B27" s="1188"/>
      <c r="C27" s="964">
        <f>SUM(C12:C25)</f>
        <v>162250</v>
      </c>
      <c r="D27" s="964">
        <f>SUM(D12:D25)</f>
        <v>145833.49</v>
      </c>
      <c r="E27" s="964">
        <f>SUM(E12:E25)</f>
        <v>175750</v>
      </c>
    </row>
    <row r="28" spans="1:5" ht="13.5" thickTop="1" x14ac:dyDescent="0.2">
      <c r="A28" s="1188"/>
      <c r="B28" s="1188"/>
      <c r="C28" s="1192"/>
      <c r="D28" s="1192"/>
      <c r="E28" s="1192"/>
    </row>
    <row r="29" spans="1:5" x14ac:dyDescent="0.2">
      <c r="A29" s="1188"/>
      <c r="B29" s="1188"/>
      <c r="D29" s="1188"/>
      <c r="E29" s="1188"/>
    </row>
    <row r="30" spans="1:5" x14ac:dyDescent="0.2">
      <c r="A30" s="1188"/>
      <c r="B30" s="985" t="s">
        <v>319</v>
      </c>
      <c r="C30" s="1200"/>
      <c r="D30" s="1188"/>
      <c r="E30" s="1188"/>
    </row>
    <row r="31" spans="1:5" ht="25.5" customHeight="1" x14ac:dyDescent="0.2">
      <c r="A31" s="1188"/>
      <c r="B31" s="1188"/>
      <c r="C31" s="1188"/>
      <c r="D31" s="1188"/>
      <c r="E31" s="1188"/>
    </row>
    <row r="32" spans="1:5" ht="25.5" customHeight="1" x14ac:dyDescent="0.2">
      <c r="A32" s="1188"/>
      <c r="B32" s="1188"/>
      <c r="C32" s="1188"/>
      <c r="D32" s="1188"/>
      <c r="E32" s="1188"/>
    </row>
    <row r="33" spans="1:5" ht="25.5" customHeight="1" x14ac:dyDescent="0.2">
      <c r="A33" s="1188"/>
      <c r="B33" s="1188"/>
      <c r="C33" s="1188"/>
      <c r="D33" s="1188"/>
      <c r="E33" s="1188"/>
    </row>
    <row r="34" spans="1:5" x14ac:dyDescent="0.2">
      <c r="A34" s="1188"/>
      <c r="B34" s="1188"/>
      <c r="C34" s="1188"/>
      <c r="D34" s="1188"/>
      <c r="E34" s="1188"/>
    </row>
    <row r="35" spans="1:5" x14ac:dyDescent="0.2">
      <c r="A35" s="1188"/>
      <c r="B35" s="1188"/>
      <c r="C35" s="1188"/>
      <c r="D35" s="1188"/>
      <c r="E35" s="1188"/>
    </row>
    <row r="36" spans="1:5" x14ac:dyDescent="0.2">
      <c r="A36" s="1188"/>
      <c r="B36" s="1188"/>
      <c r="C36" s="1188"/>
      <c r="D36" s="1188"/>
      <c r="E36" s="1188"/>
    </row>
    <row r="37" spans="1:5" x14ac:dyDescent="0.2">
      <c r="A37" s="1188"/>
      <c r="B37" s="1188"/>
      <c r="C37" s="1188"/>
      <c r="D37" s="1188"/>
      <c r="E37" s="1188"/>
    </row>
    <row r="38" spans="1:5" x14ac:dyDescent="0.2">
      <c r="A38" s="1188"/>
      <c r="B38" s="1188"/>
      <c r="C38" s="1188"/>
      <c r="D38" s="1188"/>
      <c r="E38" s="1188"/>
    </row>
    <row r="39" spans="1:5" x14ac:dyDescent="0.2">
      <c r="A39" s="1188"/>
      <c r="B39" s="1188"/>
      <c r="C39" s="1188"/>
      <c r="D39" s="1188"/>
      <c r="E39" s="1188"/>
    </row>
    <row r="40" spans="1:5" x14ac:dyDescent="0.2">
      <c r="A40" s="1188"/>
      <c r="B40" s="1188"/>
      <c r="C40" s="1188"/>
      <c r="D40" s="1188"/>
      <c r="E40" s="1188"/>
    </row>
    <row r="41" spans="1:5" x14ac:dyDescent="0.2">
      <c r="A41" s="1188"/>
      <c r="B41" s="1188"/>
      <c r="C41" s="1188"/>
      <c r="D41" s="1188"/>
      <c r="E41" s="1188"/>
    </row>
    <row r="42" spans="1:5" x14ac:dyDescent="0.2">
      <c r="A42" s="1188"/>
      <c r="B42" s="1188"/>
      <c r="C42" s="1188"/>
      <c r="D42" s="1188"/>
      <c r="E42" s="1188"/>
    </row>
    <row r="43" spans="1:5" x14ac:dyDescent="0.2">
      <c r="A43" s="1188"/>
      <c r="B43" s="1188"/>
      <c r="C43" s="1188"/>
      <c r="D43" s="1188"/>
      <c r="E43" s="1188"/>
    </row>
    <row r="44" spans="1:5" x14ac:dyDescent="0.2">
      <c r="A44" s="1188"/>
      <c r="B44" s="1188"/>
      <c r="C44" s="1188"/>
      <c r="D44" s="1188"/>
      <c r="E44" s="1188"/>
    </row>
    <row r="45" spans="1:5" x14ac:dyDescent="0.2">
      <c r="A45" s="1188"/>
      <c r="B45" s="1188"/>
      <c r="C45" s="1188"/>
      <c r="D45" s="1188"/>
      <c r="E45" s="1188"/>
    </row>
    <row r="46" spans="1:5" x14ac:dyDescent="0.2">
      <c r="A46" s="1188"/>
      <c r="B46" s="1188"/>
      <c r="C46" s="1188"/>
      <c r="D46" s="1188"/>
      <c r="E46" s="1188"/>
    </row>
    <row r="47" spans="1:5" x14ac:dyDescent="0.2">
      <c r="A47" s="1188"/>
      <c r="B47" s="1188"/>
      <c r="C47" s="1188"/>
      <c r="D47" s="1188"/>
      <c r="E47" s="1188"/>
    </row>
    <row r="48" spans="1:5" x14ac:dyDescent="0.2">
      <c r="A48" s="1188"/>
      <c r="B48" s="1188"/>
      <c r="C48" s="1188"/>
      <c r="D48" s="1188"/>
      <c r="E48" s="1188"/>
    </row>
    <row r="49" spans="1:5" x14ac:dyDescent="0.2">
      <c r="A49" s="1188"/>
      <c r="B49" s="1188"/>
      <c r="C49" s="1188"/>
      <c r="D49" s="1188"/>
      <c r="E49" s="1188"/>
    </row>
    <row r="50" spans="1:5" x14ac:dyDescent="0.2">
      <c r="A50" s="1188"/>
      <c r="B50" s="1188"/>
      <c r="C50" s="1188"/>
      <c r="D50" s="1188"/>
      <c r="E50" s="1188"/>
    </row>
    <row r="51" spans="1:5" x14ac:dyDescent="0.2">
      <c r="A51" s="1188"/>
      <c r="B51" s="1188"/>
      <c r="C51" s="1188"/>
      <c r="D51" s="1188"/>
      <c r="E51" s="1188"/>
    </row>
    <row r="52" spans="1:5" x14ac:dyDescent="0.2">
      <c r="A52" s="1188"/>
      <c r="B52" s="1188"/>
      <c r="C52" s="1188"/>
      <c r="D52" s="1188"/>
      <c r="E52" s="1188"/>
    </row>
    <row r="53" spans="1:5" x14ac:dyDescent="0.2">
      <c r="A53" s="1188"/>
      <c r="B53" s="1188"/>
      <c r="C53" s="1188"/>
      <c r="D53" s="1188"/>
      <c r="E53" s="1188"/>
    </row>
    <row r="54" spans="1:5" x14ac:dyDescent="0.2">
      <c r="A54" s="1188"/>
      <c r="B54" s="1188"/>
      <c r="C54" s="1188"/>
      <c r="D54" s="1188"/>
      <c r="E54" s="1188"/>
    </row>
    <row r="55" spans="1:5" x14ac:dyDescent="0.2">
      <c r="A55" s="1188"/>
      <c r="B55" s="1188"/>
      <c r="C55" s="1188"/>
      <c r="D55" s="1188"/>
      <c r="E55" s="1188"/>
    </row>
    <row r="56" spans="1:5" x14ac:dyDescent="0.2">
      <c r="A56" s="1188"/>
      <c r="B56" s="1188"/>
      <c r="C56" s="1188"/>
      <c r="D56" s="1188"/>
      <c r="E56" s="1188"/>
    </row>
    <row r="57" spans="1:5" x14ac:dyDescent="0.2">
      <c r="A57" s="1188"/>
      <c r="B57" s="1188"/>
      <c r="C57" s="1188"/>
      <c r="D57" s="1188"/>
      <c r="E57" s="1188"/>
    </row>
    <row r="58" spans="1:5" x14ac:dyDescent="0.2">
      <c r="A58" s="1188"/>
      <c r="B58" s="1188"/>
      <c r="C58" s="1188"/>
      <c r="D58" s="1188"/>
      <c r="E58" s="1188"/>
    </row>
    <row r="59" spans="1:5" x14ac:dyDescent="0.2">
      <c r="A59" s="1188"/>
      <c r="B59" s="1188"/>
      <c r="C59" s="1188"/>
      <c r="D59" s="1188"/>
      <c r="E59" s="1188"/>
    </row>
    <row r="60" spans="1:5" x14ac:dyDescent="0.2">
      <c r="A60" s="1188"/>
      <c r="B60" s="1188"/>
      <c r="C60" s="1188"/>
      <c r="D60" s="1188"/>
      <c r="E60" s="1188"/>
    </row>
    <row r="61" spans="1:5" x14ac:dyDescent="0.2">
      <c r="A61" s="1188"/>
      <c r="B61" s="1188"/>
      <c r="C61" s="1188"/>
      <c r="D61" s="1188"/>
      <c r="E61" s="1188"/>
    </row>
    <row r="62" spans="1:5" x14ac:dyDescent="0.2">
      <c r="A62" s="1188"/>
      <c r="B62" s="1188"/>
      <c r="C62" s="1188"/>
      <c r="D62" s="1188"/>
      <c r="E62" s="1188"/>
    </row>
    <row r="63" spans="1:5" x14ac:dyDescent="0.2">
      <c r="A63" s="1188"/>
      <c r="B63" s="1188"/>
      <c r="C63" s="1188"/>
      <c r="D63" s="1188"/>
      <c r="E63" s="1188"/>
    </row>
    <row r="64" spans="1:5" x14ac:dyDescent="0.2">
      <c r="A64" s="1188"/>
      <c r="B64" s="1188"/>
      <c r="C64" s="1188"/>
      <c r="D64" s="1188"/>
      <c r="E64" s="1188"/>
    </row>
    <row r="65" spans="1:5" x14ac:dyDescent="0.2">
      <c r="A65" s="1188"/>
      <c r="B65" s="1188"/>
      <c r="C65" s="1188"/>
      <c r="D65" s="1188"/>
      <c r="E65" s="1188"/>
    </row>
    <row r="66" spans="1:5" x14ac:dyDescent="0.2">
      <c r="A66" s="1188"/>
      <c r="B66" s="1188"/>
      <c r="C66" s="1188"/>
      <c r="D66" s="1188"/>
      <c r="E66" s="1188"/>
    </row>
    <row r="67" spans="1:5" x14ac:dyDescent="0.2">
      <c r="A67" s="1188"/>
      <c r="B67" s="1188"/>
      <c r="C67" s="1188"/>
      <c r="D67" s="1188"/>
      <c r="E67" s="1188"/>
    </row>
    <row r="68" spans="1:5" x14ac:dyDescent="0.2">
      <c r="A68" s="1188"/>
      <c r="B68" s="1188"/>
      <c r="C68" s="1188"/>
      <c r="D68" s="1188"/>
      <c r="E68" s="1188"/>
    </row>
    <row r="69" spans="1:5" x14ac:dyDescent="0.2">
      <c r="A69" s="1188"/>
      <c r="B69" s="1188"/>
      <c r="C69" s="1188"/>
      <c r="D69" s="1188"/>
      <c r="E69" s="1188"/>
    </row>
    <row r="70" spans="1:5" x14ac:dyDescent="0.2">
      <c r="A70" s="1188"/>
      <c r="B70" s="1188"/>
      <c r="C70" s="1188"/>
      <c r="D70" s="1188"/>
      <c r="E70" s="1188"/>
    </row>
    <row r="71" spans="1:5" x14ac:dyDescent="0.2">
      <c r="A71" s="1188"/>
      <c r="B71" s="1188"/>
      <c r="C71" s="1188"/>
      <c r="D71" s="1188"/>
      <c r="E71" s="1188"/>
    </row>
    <row r="72" spans="1:5" x14ac:dyDescent="0.2">
      <c r="A72" s="1188"/>
      <c r="B72" s="1188"/>
      <c r="C72" s="1188"/>
      <c r="D72" s="1188"/>
      <c r="E72" s="1188"/>
    </row>
    <row r="73" spans="1:5" x14ac:dyDescent="0.2">
      <c r="A73" s="1188"/>
      <c r="B73" s="1188"/>
      <c r="C73" s="1188"/>
      <c r="D73" s="1188"/>
      <c r="E73" s="1188"/>
    </row>
    <row r="74" spans="1:5" x14ac:dyDescent="0.2">
      <c r="A74" s="1188"/>
      <c r="B74" s="1188"/>
      <c r="C74" s="1188"/>
      <c r="D74" s="1188"/>
      <c r="E74" s="1188"/>
    </row>
    <row r="75" spans="1:5" x14ac:dyDescent="0.2">
      <c r="A75" s="1188"/>
      <c r="B75" s="1188"/>
      <c r="C75" s="1188"/>
      <c r="D75" s="1188"/>
      <c r="E75" s="1188"/>
    </row>
    <row r="76" spans="1:5" x14ac:dyDescent="0.2">
      <c r="A76" s="1188"/>
      <c r="B76" s="1188"/>
      <c r="C76" s="1188"/>
      <c r="D76" s="1188"/>
      <c r="E76" s="1188"/>
    </row>
    <row r="77" spans="1:5" x14ac:dyDescent="0.2">
      <c r="A77" s="1188"/>
      <c r="B77" s="1188"/>
      <c r="C77" s="1188"/>
      <c r="D77" s="1188"/>
      <c r="E77" s="1188"/>
    </row>
    <row r="78" spans="1:5" x14ac:dyDescent="0.2">
      <c r="A78" s="1188"/>
      <c r="B78" s="1188"/>
      <c r="C78" s="1188"/>
      <c r="D78" s="1188"/>
      <c r="E78" s="1188"/>
    </row>
    <row r="79" spans="1:5" x14ac:dyDescent="0.2">
      <c r="A79" s="1188"/>
      <c r="B79" s="1188"/>
      <c r="C79" s="1188"/>
      <c r="D79" s="1188"/>
      <c r="E79" s="1188"/>
    </row>
  </sheetData>
  <mergeCells count="2">
    <mergeCell ref="B5:E5"/>
    <mergeCell ref="B3:E3"/>
  </mergeCells>
  <phoneticPr fontId="0" type="noConversion"/>
  <pageMargins left="0.75" right="0.5" top="1" bottom="1" header="0.5" footer="0.5"/>
  <pageSetup scale="91" orientation="portrait" blackAndWhite="1" r:id="rId1"/>
  <headerFooter alignWithMargins="0">
    <oddFooter>&amp;C&amp;"Arial,Bold"&amp;12Ref. Sheet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273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1</xdr:col>
                    <xdr:colOff>247650</xdr:colOff>
                    <xdr:row>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4" r:id="rId5" name="Button 2">
              <controlPr defaultSize="0" print="0" autoFill="0" autoPict="0" macro="[0]!Print_Sheet12">
                <anchor moveWithCells="1" sizeWithCells="1">
                  <from>
                    <xdr:col>0</xdr:col>
                    <xdr:colOff>0</xdr:colOff>
                    <xdr:row>1</xdr:row>
                    <xdr:rowOff>28575</xdr:rowOff>
                  </from>
                  <to>
                    <xdr:col>1</xdr:col>
                    <xdr:colOff>247650</xdr:colOff>
                    <xdr:row>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5" r:id="rId6" name="Button 3">
              <controlPr defaultSize="0" print="0" autoFill="0" autoPict="0" macro="[0]!Go_To_Next_Sheet">
                <anchor moveWithCells="1" sizeWithCells="1">
                  <from>
                    <xdr:col>3</xdr:col>
                    <xdr:colOff>685800</xdr:colOff>
                    <xdr:row>0</xdr:row>
                    <xdr:rowOff>0</xdr:rowOff>
                  </from>
                  <to>
                    <xdr:col>4</xdr:col>
                    <xdr:colOff>428625</xdr:colOff>
                    <xdr:row>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6" r:id="rId7" name="Button 4">
              <controlPr defaultSize="0" print="0" autoFill="0" autoPict="0" macro="[0]!Go_To_Previous_Sheet">
                <anchor moveWithCells="1" sizeWithCells="1">
                  <from>
                    <xdr:col>3</xdr:col>
                    <xdr:colOff>685800</xdr:colOff>
                    <xdr:row>1</xdr:row>
                    <xdr:rowOff>38100</xdr:rowOff>
                  </from>
                  <to>
                    <xdr:col>4</xdr:col>
                    <xdr:colOff>428625</xdr:colOff>
                    <xdr:row>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I84"/>
  <sheetViews>
    <sheetView showGridLines="0" workbookViewId="0">
      <selection activeCell="E10" sqref="E10"/>
    </sheetView>
  </sheetViews>
  <sheetFormatPr defaultColWidth="9.42578125" defaultRowHeight="12.75" x14ac:dyDescent="0.2"/>
  <cols>
    <col min="1" max="1" width="9.42578125" style="1203"/>
    <col min="2" max="2" width="34" style="1203" customWidth="1"/>
    <col min="3" max="5" width="14.140625" style="1203" customWidth="1"/>
    <col min="6" max="16384" width="9.42578125" style="1203"/>
  </cols>
  <sheetData>
    <row r="1" spans="1:9" x14ac:dyDescent="0.2">
      <c r="A1" s="1201"/>
      <c r="B1" s="1201"/>
      <c r="C1" s="1201"/>
      <c r="D1" s="1201"/>
      <c r="E1" s="1202" t="s">
        <v>231</v>
      </c>
    </row>
    <row r="2" spans="1:9" x14ac:dyDescent="0.2">
      <c r="B2" s="1360"/>
      <c r="C2" s="1360"/>
      <c r="D2" s="1360"/>
      <c r="E2" s="1360"/>
      <c r="F2" s="309"/>
      <c r="G2" s="309"/>
      <c r="H2" s="309"/>
      <c r="I2" s="309"/>
    </row>
    <row r="3" spans="1:9" x14ac:dyDescent="0.2">
      <c r="A3" s="1201"/>
      <c r="B3" s="1360" t="str">
        <f>'12'!B3:E3</f>
        <v>2015 BUDGET STATEMENT CAMDEN COUNTY WELFARE AGENCY</v>
      </c>
      <c r="C3" s="1360"/>
      <c r="D3" s="1360"/>
      <c r="E3" s="1360"/>
      <c r="F3" s="1360"/>
    </row>
    <row r="4" spans="1:9" x14ac:dyDescent="0.2">
      <c r="B4" s="1204"/>
      <c r="D4" s="1201"/>
      <c r="E4" s="1201"/>
    </row>
    <row r="5" spans="1:9" x14ac:dyDescent="0.2">
      <c r="B5" s="1449" t="s">
        <v>1231</v>
      </c>
      <c r="C5" s="1449"/>
      <c r="D5" s="1449"/>
      <c r="E5" s="1449"/>
      <c r="F5" s="1449"/>
    </row>
    <row r="6" spans="1:9" x14ac:dyDescent="0.2">
      <c r="A6" s="1205"/>
      <c r="B6" s="1205"/>
    </row>
    <row r="8" spans="1:9" x14ac:dyDescent="0.2">
      <c r="B8" s="1201"/>
      <c r="C8" s="1201"/>
      <c r="D8" s="1206">
        <v>2014</v>
      </c>
      <c r="E8" s="1201"/>
    </row>
    <row r="9" spans="1:9" x14ac:dyDescent="0.2">
      <c r="B9" s="1201"/>
      <c r="C9" s="1207">
        <v>2014</v>
      </c>
      <c r="D9" s="1206" t="s">
        <v>649</v>
      </c>
      <c r="E9" s="1207">
        <v>2015</v>
      </c>
    </row>
    <row r="10" spans="1:9" x14ac:dyDescent="0.2">
      <c r="B10" s="1201"/>
      <c r="C10" s="1208" t="s">
        <v>651</v>
      </c>
      <c r="D10" s="1208" t="s">
        <v>652</v>
      </c>
      <c r="E10" s="1208" t="s">
        <v>453</v>
      </c>
    </row>
    <row r="11" spans="1:9" x14ac:dyDescent="0.2">
      <c r="B11" s="1201"/>
      <c r="C11" s="1209"/>
      <c r="D11" s="1209"/>
      <c r="E11" s="1209"/>
    </row>
    <row r="12" spans="1:9" x14ac:dyDescent="0.2">
      <c r="C12" s="1201"/>
      <c r="D12" s="1201"/>
      <c r="E12" s="1201"/>
    </row>
    <row r="13" spans="1:9" ht="25.5" customHeight="1" x14ac:dyDescent="0.2">
      <c r="A13" s="1210">
        <v>71.099999999999994</v>
      </c>
      <c r="B13" s="1211" t="s">
        <v>89</v>
      </c>
      <c r="C13" s="1154" t="s">
        <v>460</v>
      </c>
      <c r="D13" s="1154" t="s">
        <v>460</v>
      </c>
      <c r="E13" s="1019" t="s">
        <v>460</v>
      </c>
    </row>
    <row r="14" spans="1:9" ht="25.5" customHeight="1" x14ac:dyDescent="0.2">
      <c r="A14" s="1210">
        <v>71.2</v>
      </c>
      <c r="B14" s="1212" t="s">
        <v>1226</v>
      </c>
      <c r="C14" s="1213">
        <f>EXPENSES!D73</f>
        <v>1000</v>
      </c>
      <c r="D14" s="1213">
        <f>EXPENSES!F73</f>
        <v>548</v>
      </c>
      <c r="E14" s="1213">
        <f>EXPENSES!G73</f>
        <v>1000</v>
      </c>
    </row>
    <row r="15" spans="1:9" ht="18" customHeight="1" x14ac:dyDescent="0.2">
      <c r="A15" s="1210">
        <v>71.3</v>
      </c>
      <c r="B15" s="1214" t="s">
        <v>1227</v>
      </c>
      <c r="C15" s="983"/>
      <c r="D15" s="983"/>
      <c r="E15" s="1213"/>
    </row>
    <row r="16" spans="1:9" ht="25.5" customHeight="1" x14ac:dyDescent="0.2">
      <c r="A16" s="1210"/>
      <c r="B16" s="1215"/>
      <c r="C16" s="1213">
        <v>0</v>
      </c>
      <c r="D16" s="1213">
        <v>0</v>
      </c>
      <c r="E16" s="1213">
        <v>0</v>
      </c>
    </row>
    <row r="17" spans="1:5" ht="25.5" customHeight="1" x14ac:dyDescent="0.2">
      <c r="A17" s="1210"/>
      <c r="B17" s="1215"/>
      <c r="C17" s="1213">
        <v>0</v>
      </c>
      <c r="D17" s="1213">
        <v>0</v>
      </c>
      <c r="E17" s="1213">
        <v>0</v>
      </c>
    </row>
    <row r="18" spans="1:5" ht="25.5" customHeight="1" x14ac:dyDescent="0.2">
      <c r="A18" s="1210">
        <v>71.400000000000006</v>
      </c>
      <c r="B18" s="1212" t="s">
        <v>350</v>
      </c>
      <c r="C18" s="1213">
        <f>EXPENSES!D75</f>
        <v>0</v>
      </c>
      <c r="D18" s="1213">
        <f>EXPENSES!F75</f>
        <v>0</v>
      </c>
      <c r="E18" s="1213">
        <f>EXPENSES!G75</f>
        <v>0</v>
      </c>
    </row>
    <row r="19" spans="1:5" ht="25.5" customHeight="1" x14ac:dyDescent="0.2">
      <c r="A19" s="1210">
        <v>71.5</v>
      </c>
      <c r="B19" s="1212" t="s">
        <v>351</v>
      </c>
      <c r="C19" s="1213">
        <f>EXPENSES!D76</f>
        <v>0</v>
      </c>
      <c r="D19" s="1213">
        <f>EXPENSES!F76</f>
        <v>0</v>
      </c>
      <c r="E19" s="1213">
        <f>EXPENSES!G76</f>
        <v>0</v>
      </c>
    </row>
    <row r="20" spans="1:5" ht="25.5" customHeight="1" x14ac:dyDescent="0.2">
      <c r="A20" s="1210">
        <v>71.599999999999994</v>
      </c>
      <c r="B20" s="1216" t="s">
        <v>89</v>
      </c>
      <c r="C20" s="1154" t="s">
        <v>460</v>
      </c>
      <c r="D20" s="1154" t="s">
        <v>460</v>
      </c>
      <c r="E20" s="1019" t="s">
        <v>460</v>
      </c>
    </row>
    <row r="21" spans="1:5" ht="25.5" customHeight="1" x14ac:dyDescent="0.2">
      <c r="A21" s="1210">
        <v>71.7</v>
      </c>
      <c r="B21" s="1211" t="s">
        <v>89</v>
      </c>
      <c r="C21" s="1154" t="s">
        <v>460</v>
      </c>
      <c r="D21" s="1154" t="s">
        <v>460</v>
      </c>
      <c r="E21" s="1019" t="s">
        <v>460</v>
      </c>
    </row>
    <row r="22" spans="1:5" ht="18" customHeight="1" x14ac:dyDescent="0.2">
      <c r="A22" s="1209"/>
      <c r="B22" s="1201"/>
      <c r="C22" s="1217"/>
      <c r="D22" s="1217"/>
      <c r="E22" s="1217"/>
    </row>
    <row r="23" spans="1:5" ht="25.5" customHeight="1" thickBot="1" x14ac:dyDescent="0.25">
      <c r="A23" s="1209" t="s">
        <v>653</v>
      </c>
      <c r="B23" s="1201"/>
      <c r="C23" s="964">
        <f>SUM(C13:C21)</f>
        <v>1000</v>
      </c>
      <c r="D23" s="964">
        <f>SUM(D13:D21)</f>
        <v>548</v>
      </c>
      <c r="E23" s="964">
        <f>SUM(E13:E21)</f>
        <v>1000</v>
      </c>
    </row>
    <row r="24" spans="1:5" ht="13.5" thickTop="1" x14ac:dyDescent="0.2">
      <c r="A24" s="1201"/>
      <c r="B24" s="1201"/>
      <c r="C24" s="1209"/>
      <c r="D24" s="1209"/>
      <c r="E24" s="1209"/>
    </row>
    <row r="25" spans="1:5" x14ac:dyDescent="0.2">
      <c r="A25" s="1201"/>
      <c r="B25" s="1201"/>
      <c r="C25" s="1201"/>
      <c r="D25" s="1201"/>
      <c r="E25" s="1201"/>
    </row>
    <row r="26" spans="1:5" x14ac:dyDescent="0.2">
      <c r="A26" s="1201"/>
      <c r="B26" s="965" t="s">
        <v>319</v>
      </c>
      <c r="C26" s="1201"/>
      <c r="D26" s="1201"/>
      <c r="E26" s="1201"/>
    </row>
    <row r="27" spans="1:5" ht="25.5" customHeight="1" x14ac:dyDescent="0.2">
      <c r="A27" s="1201"/>
      <c r="B27" s="1201"/>
      <c r="C27" s="1201"/>
      <c r="D27" s="1201"/>
      <c r="E27" s="1201"/>
    </row>
    <row r="28" spans="1:5" ht="25.5" customHeight="1" x14ac:dyDescent="0.2">
      <c r="A28" s="1201"/>
      <c r="B28" s="1201"/>
      <c r="C28" s="1201"/>
      <c r="D28" s="1201"/>
      <c r="E28" s="1201"/>
    </row>
    <row r="29" spans="1:5" ht="25.5" customHeight="1" x14ac:dyDescent="0.2">
      <c r="A29" s="1201"/>
      <c r="B29" s="1201"/>
      <c r="C29" s="1201"/>
      <c r="D29" s="1201"/>
      <c r="E29" s="1201"/>
    </row>
    <row r="30" spans="1:5" ht="25.5" customHeight="1" x14ac:dyDescent="0.2">
      <c r="A30" s="1201"/>
      <c r="B30" s="1201"/>
      <c r="C30" s="1201"/>
      <c r="D30" s="1201"/>
      <c r="E30" s="1201"/>
    </row>
    <row r="31" spans="1:5" ht="25.5" customHeight="1" x14ac:dyDescent="0.2">
      <c r="A31" s="1201"/>
      <c r="B31" s="1201"/>
      <c r="C31" s="1201"/>
      <c r="D31" s="1201"/>
      <c r="E31" s="1201"/>
    </row>
    <row r="32" spans="1:5" ht="25.5" customHeight="1" x14ac:dyDescent="0.2">
      <c r="A32" s="1201"/>
      <c r="B32" s="1201"/>
      <c r="C32" s="1201"/>
      <c r="D32" s="1201"/>
      <c r="E32" s="1201"/>
    </row>
    <row r="33" spans="1:5" ht="25.5" customHeight="1" x14ac:dyDescent="0.2">
      <c r="A33" s="1201"/>
      <c r="B33" s="1201"/>
      <c r="C33" s="1201"/>
      <c r="D33" s="1201"/>
      <c r="E33" s="1201"/>
    </row>
    <row r="34" spans="1:5" ht="25.5" customHeight="1" x14ac:dyDescent="0.2">
      <c r="A34" s="1201"/>
      <c r="B34" s="1201"/>
      <c r="C34" s="1201"/>
      <c r="D34" s="1201"/>
      <c r="E34" s="1201"/>
    </row>
    <row r="35" spans="1:5" ht="25.5" customHeight="1" x14ac:dyDescent="0.2">
      <c r="A35" s="1201"/>
      <c r="B35" s="1201"/>
      <c r="C35" s="1201"/>
      <c r="D35" s="1201"/>
      <c r="E35" s="1201"/>
    </row>
    <row r="36" spans="1:5" x14ac:dyDescent="0.2">
      <c r="A36" s="1201"/>
      <c r="B36" s="1201"/>
      <c r="C36" s="1201"/>
      <c r="D36" s="1201"/>
      <c r="E36" s="1201"/>
    </row>
    <row r="37" spans="1:5" x14ac:dyDescent="0.2">
      <c r="A37" s="1201"/>
      <c r="B37" s="1201"/>
      <c r="C37" s="1201"/>
      <c r="D37" s="1201"/>
      <c r="E37" s="1201"/>
    </row>
    <row r="38" spans="1:5" x14ac:dyDescent="0.2">
      <c r="A38" s="1201"/>
      <c r="B38" s="1201"/>
      <c r="C38" s="1201"/>
      <c r="D38" s="1201"/>
      <c r="E38" s="1201"/>
    </row>
    <row r="39" spans="1:5" x14ac:dyDescent="0.2">
      <c r="A39" s="1201"/>
      <c r="B39" s="1201"/>
      <c r="C39" s="1201"/>
      <c r="D39" s="1201"/>
      <c r="E39" s="1201"/>
    </row>
    <row r="40" spans="1:5" x14ac:dyDescent="0.2">
      <c r="A40" s="1201"/>
      <c r="B40" s="1201"/>
      <c r="C40" s="1201"/>
      <c r="D40" s="1201"/>
      <c r="E40" s="1201"/>
    </row>
    <row r="41" spans="1:5" x14ac:dyDescent="0.2">
      <c r="A41" s="1201"/>
      <c r="B41" s="1201"/>
      <c r="C41" s="1201"/>
      <c r="D41" s="1201"/>
      <c r="E41" s="1201"/>
    </row>
    <row r="42" spans="1:5" x14ac:dyDescent="0.2">
      <c r="A42" s="1201"/>
      <c r="B42" s="1201"/>
      <c r="C42" s="1201"/>
      <c r="D42" s="1201"/>
      <c r="E42" s="1201"/>
    </row>
    <row r="43" spans="1:5" x14ac:dyDescent="0.2">
      <c r="A43" s="1201"/>
      <c r="B43" s="1201"/>
      <c r="C43" s="1201"/>
      <c r="D43" s="1201"/>
      <c r="E43" s="1201"/>
    </row>
    <row r="44" spans="1:5" x14ac:dyDescent="0.2">
      <c r="A44" s="1201"/>
      <c r="B44" s="1201"/>
      <c r="C44" s="1201"/>
      <c r="D44" s="1201"/>
      <c r="E44" s="1201"/>
    </row>
    <row r="45" spans="1:5" x14ac:dyDescent="0.2">
      <c r="A45" s="1201"/>
      <c r="B45" s="1201"/>
      <c r="C45" s="1201"/>
      <c r="D45" s="1201"/>
      <c r="E45" s="1201"/>
    </row>
    <row r="46" spans="1:5" x14ac:dyDescent="0.2">
      <c r="A46" s="1201"/>
      <c r="B46" s="1201"/>
      <c r="C46" s="1201"/>
      <c r="D46" s="1201"/>
      <c r="E46" s="1201"/>
    </row>
    <row r="47" spans="1:5" x14ac:dyDescent="0.2">
      <c r="A47" s="1201"/>
      <c r="B47" s="1201"/>
      <c r="C47" s="1201"/>
      <c r="D47" s="1201"/>
      <c r="E47" s="1201"/>
    </row>
    <row r="48" spans="1:5" x14ac:dyDescent="0.2">
      <c r="A48" s="1201"/>
      <c r="B48" s="1201"/>
      <c r="C48" s="1201"/>
      <c r="D48" s="1201"/>
      <c r="E48" s="1201"/>
    </row>
    <row r="49" spans="1:5" x14ac:dyDescent="0.2">
      <c r="A49" s="1201"/>
      <c r="B49" s="1201"/>
      <c r="C49" s="1201"/>
      <c r="D49" s="1201"/>
      <c r="E49" s="1201"/>
    </row>
    <row r="50" spans="1:5" x14ac:dyDescent="0.2">
      <c r="A50" s="1201"/>
      <c r="B50" s="1201"/>
      <c r="C50" s="1201"/>
      <c r="D50" s="1201"/>
      <c r="E50" s="1201"/>
    </row>
    <row r="51" spans="1:5" x14ac:dyDescent="0.2">
      <c r="A51" s="1201"/>
      <c r="B51" s="1201"/>
      <c r="C51" s="1201"/>
      <c r="D51" s="1201"/>
      <c r="E51" s="1201"/>
    </row>
    <row r="52" spans="1:5" x14ac:dyDescent="0.2">
      <c r="A52" s="1201"/>
      <c r="B52" s="1201"/>
      <c r="C52" s="1201"/>
      <c r="D52" s="1201"/>
      <c r="E52" s="1201"/>
    </row>
    <row r="53" spans="1:5" x14ac:dyDescent="0.2">
      <c r="A53" s="1201"/>
      <c r="B53" s="1201"/>
      <c r="C53" s="1201"/>
      <c r="D53" s="1201"/>
      <c r="E53" s="1201"/>
    </row>
    <row r="54" spans="1:5" x14ac:dyDescent="0.2">
      <c r="A54" s="1201"/>
      <c r="B54" s="1201"/>
      <c r="C54" s="1201"/>
      <c r="D54" s="1201"/>
      <c r="E54" s="1201"/>
    </row>
    <row r="55" spans="1:5" x14ac:dyDescent="0.2">
      <c r="A55" s="1201"/>
      <c r="B55" s="1201"/>
      <c r="C55" s="1201"/>
      <c r="D55" s="1201"/>
      <c r="E55" s="1201"/>
    </row>
    <row r="56" spans="1:5" x14ac:dyDescent="0.2">
      <c r="A56" s="1201"/>
      <c r="B56" s="1201"/>
      <c r="C56" s="1201"/>
      <c r="D56" s="1201"/>
      <c r="E56" s="1201"/>
    </row>
    <row r="57" spans="1:5" x14ac:dyDescent="0.2">
      <c r="A57" s="1201"/>
      <c r="B57" s="1201"/>
      <c r="C57" s="1201"/>
      <c r="D57" s="1201"/>
      <c r="E57" s="1201"/>
    </row>
    <row r="58" spans="1:5" x14ac:dyDescent="0.2">
      <c r="A58" s="1201"/>
      <c r="B58" s="1201"/>
      <c r="C58" s="1201"/>
      <c r="D58" s="1201"/>
      <c r="E58" s="1201"/>
    </row>
    <row r="59" spans="1:5" x14ac:dyDescent="0.2">
      <c r="A59" s="1201"/>
      <c r="B59" s="1201"/>
      <c r="C59" s="1201"/>
      <c r="D59" s="1201"/>
      <c r="E59" s="1201"/>
    </row>
    <row r="60" spans="1:5" x14ac:dyDescent="0.2">
      <c r="A60" s="1201"/>
      <c r="B60" s="1201"/>
      <c r="C60" s="1201"/>
      <c r="D60" s="1201"/>
      <c r="E60" s="1201"/>
    </row>
    <row r="61" spans="1:5" x14ac:dyDescent="0.2">
      <c r="A61" s="1201"/>
      <c r="B61" s="1201"/>
      <c r="C61" s="1201"/>
      <c r="D61" s="1201"/>
      <c r="E61" s="1201"/>
    </row>
    <row r="62" spans="1:5" x14ac:dyDescent="0.2">
      <c r="A62" s="1201"/>
      <c r="B62" s="1201"/>
      <c r="C62" s="1201"/>
      <c r="D62" s="1201"/>
      <c r="E62" s="1201"/>
    </row>
    <row r="63" spans="1:5" x14ac:dyDescent="0.2">
      <c r="A63" s="1201"/>
      <c r="B63" s="1201"/>
      <c r="C63" s="1201"/>
      <c r="D63" s="1201"/>
      <c r="E63" s="1201"/>
    </row>
    <row r="64" spans="1:5" x14ac:dyDescent="0.2">
      <c r="A64" s="1201"/>
      <c r="B64" s="1201"/>
      <c r="C64" s="1201"/>
      <c r="D64" s="1201"/>
      <c r="E64" s="1201"/>
    </row>
    <row r="65" spans="1:5" x14ac:dyDescent="0.2">
      <c r="A65" s="1201"/>
      <c r="B65" s="1201"/>
      <c r="C65" s="1201"/>
      <c r="D65" s="1201"/>
      <c r="E65" s="1201"/>
    </row>
    <row r="66" spans="1:5" x14ac:dyDescent="0.2">
      <c r="A66" s="1201"/>
      <c r="B66" s="1201"/>
      <c r="C66" s="1201"/>
      <c r="D66" s="1201"/>
      <c r="E66" s="1201"/>
    </row>
    <row r="67" spans="1:5" x14ac:dyDescent="0.2">
      <c r="A67" s="1201"/>
      <c r="B67" s="1201"/>
      <c r="C67" s="1201"/>
      <c r="D67" s="1201"/>
      <c r="E67" s="1201"/>
    </row>
    <row r="68" spans="1:5" x14ac:dyDescent="0.2">
      <c r="A68" s="1201"/>
      <c r="B68" s="1201"/>
      <c r="C68" s="1201"/>
      <c r="D68" s="1201"/>
      <c r="E68" s="1201"/>
    </row>
    <row r="69" spans="1:5" x14ac:dyDescent="0.2">
      <c r="A69" s="1201"/>
      <c r="B69" s="1201"/>
      <c r="C69" s="1201"/>
      <c r="D69" s="1201"/>
      <c r="E69" s="1201"/>
    </row>
    <row r="70" spans="1:5" x14ac:dyDescent="0.2">
      <c r="A70" s="1201"/>
      <c r="B70" s="1201"/>
      <c r="C70" s="1201"/>
      <c r="D70" s="1201"/>
      <c r="E70" s="1201"/>
    </row>
    <row r="71" spans="1:5" x14ac:dyDescent="0.2">
      <c r="A71" s="1201"/>
      <c r="B71" s="1201"/>
      <c r="C71" s="1201"/>
      <c r="D71" s="1201"/>
      <c r="E71" s="1201"/>
    </row>
    <row r="72" spans="1:5" x14ac:dyDescent="0.2">
      <c r="A72" s="1201"/>
      <c r="B72" s="1201"/>
      <c r="C72" s="1201"/>
      <c r="D72" s="1201"/>
      <c r="E72" s="1201"/>
    </row>
    <row r="73" spans="1:5" x14ac:dyDescent="0.2">
      <c r="A73" s="1201"/>
      <c r="B73" s="1201"/>
      <c r="C73" s="1201"/>
      <c r="D73" s="1201"/>
      <c r="E73" s="1201"/>
    </row>
    <row r="74" spans="1:5" x14ac:dyDescent="0.2">
      <c r="A74" s="1201"/>
      <c r="B74" s="1201"/>
      <c r="C74" s="1201"/>
      <c r="D74" s="1201"/>
      <c r="E74" s="1201"/>
    </row>
    <row r="75" spans="1:5" x14ac:dyDescent="0.2">
      <c r="A75" s="1201"/>
      <c r="B75" s="1201"/>
      <c r="C75" s="1201"/>
      <c r="D75" s="1201"/>
      <c r="E75" s="1201"/>
    </row>
    <row r="76" spans="1:5" x14ac:dyDescent="0.2">
      <c r="A76" s="1201"/>
      <c r="B76" s="1201"/>
      <c r="C76" s="1201"/>
      <c r="D76" s="1201"/>
      <c r="E76" s="1201"/>
    </row>
    <row r="77" spans="1:5" x14ac:dyDescent="0.2">
      <c r="A77" s="1201"/>
      <c r="B77" s="1201"/>
      <c r="C77" s="1201"/>
      <c r="D77" s="1201"/>
      <c r="E77" s="1201"/>
    </row>
    <row r="78" spans="1:5" x14ac:dyDescent="0.2">
      <c r="A78" s="1201"/>
      <c r="B78" s="1201"/>
      <c r="C78" s="1201"/>
      <c r="D78" s="1201"/>
      <c r="E78" s="1201"/>
    </row>
    <row r="79" spans="1:5" x14ac:dyDescent="0.2">
      <c r="A79" s="1201"/>
      <c r="B79" s="1201"/>
      <c r="C79" s="1201"/>
      <c r="D79" s="1201"/>
      <c r="E79" s="1201"/>
    </row>
    <row r="80" spans="1:5" x14ac:dyDescent="0.2">
      <c r="A80" s="1201"/>
      <c r="B80" s="1201"/>
      <c r="C80" s="1201"/>
      <c r="D80" s="1201"/>
      <c r="E80" s="1201"/>
    </row>
    <row r="81" spans="1:5" x14ac:dyDescent="0.2">
      <c r="A81" s="1201"/>
      <c r="B81" s="1201"/>
      <c r="C81" s="1201"/>
      <c r="D81" s="1201"/>
      <c r="E81" s="1201"/>
    </row>
    <row r="82" spans="1:5" x14ac:dyDescent="0.2">
      <c r="A82" s="1201"/>
      <c r="B82" s="1201"/>
      <c r="C82" s="1201"/>
      <c r="D82" s="1201"/>
      <c r="E82" s="1201"/>
    </row>
    <row r="83" spans="1:5" x14ac:dyDescent="0.2">
      <c r="A83" s="1201"/>
      <c r="B83" s="1201"/>
      <c r="C83" s="1201"/>
      <c r="D83" s="1201"/>
      <c r="E83" s="1201"/>
    </row>
    <row r="84" spans="1:5" x14ac:dyDescent="0.2">
      <c r="A84" s="1201"/>
      <c r="B84" s="1201"/>
      <c r="C84" s="1201"/>
      <c r="D84" s="1201"/>
      <c r="E84" s="1201"/>
    </row>
  </sheetData>
  <mergeCells count="3">
    <mergeCell ref="B5:F5"/>
    <mergeCell ref="B2:E2"/>
    <mergeCell ref="B3:F3"/>
  </mergeCells>
  <phoneticPr fontId="0" type="noConversion"/>
  <pageMargins left="0.75" right="0.5" top="1" bottom="1" header="0.5" footer="0.5"/>
  <pageSetup scale="91" orientation="portrait" blackAndWhite="1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297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9525</xdr:colOff>
                    <xdr:row>0</xdr:row>
                    <xdr:rowOff>0</xdr:rowOff>
                  </from>
                  <to>
                    <xdr:col>1</xdr:col>
                    <xdr:colOff>476250</xdr:colOff>
                    <xdr:row>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8" r:id="rId5" name="Button 2">
              <controlPr defaultSize="0" print="0" autoFill="0" autoPict="0" macro="[0]!Print_Sheet13">
                <anchor moveWithCells="1" sizeWithCells="1">
                  <from>
                    <xdr:col>0</xdr:col>
                    <xdr:colOff>9525</xdr:colOff>
                    <xdr:row>1</xdr:row>
                    <xdr:rowOff>28575</xdr:rowOff>
                  </from>
                  <to>
                    <xdr:col>1</xdr:col>
                    <xdr:colOff>476250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2" r:id="rId6" name="Button 6">
              <controlPr defaultSize="0" print="0" autoFill="0" autoPict="0" macro="[0]!Go_To_Next_Sheet">
                <anchor moveWithCells="1" sizeWithCells="1">
                  <from>
                    <xdr:col>3</xdr:col>
                    <xdr:colOff>666750</xdr:colOff>
                    <xdr:row>0</xdr:row>
                    <xdr:rowOff>28575</xdr:rowOff>
                  </from>
                  <to>
                    <xdr:col>4</xdr:col>
                    <xdr:colOff>571500</xdr:colOff>
                    <xdr:row>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3" r:id="rId7" name="Button 7">
              <controlPr defaultSize="0" print="0" autoFill="0" autoPict="0" macro="[0]!Go_To_Previous_Sheet">
                <anchor moveWithCells="1" sizeWithCells="1">
                  <from>
                    <xdr:col>3</xdr:col>
                    <xdr:colOff>657225</xdr:colOff>
                    <xdr:row>1</xdr:row>
                    <xdr:rowOff>85725</xdr:rowOff>
                  </from>
                  <to>
                    <xdr:col>4</xdr:col>
                    <xdr:colOff>571500</xdr:colOff>
                    <xdr:row>2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AS43"/>
  <sheetViews>
    <sheetView showGridLines="0" workbookViewId="0">
      <selection activeCell="E15" sqref="E15"/>
    </sheetView>
  </sheetViews>
  <sheetFormatPr defaultColWidth="9.42578125" defaultRowHeight="12.75" x14ac:dyDescent="0.2"/>
  <cols>
    <col min="1" max="1" width="9.42578125" style="1220"/>
    <col min="2" max="2" width="31.140625" style="1220" customWidth="1"/>
    <col min="3" max="5" width="16.85546875" style="1220" customWidth="1"/>
    <col min="6" max="16384" width="9.42578125" style="1220"/>
  </cols>
  <sheetData>
    <row r="1" spans="1:45" x14ac:dyDescent="0.2">
      <c r="A1" s="1218"/>
      <c r="B1" s="1218"/>
      <c r="C1" s="1218"/>
      <c r="D1" s="1218"/>
      <c r="E1" s="1219" t="s">
        <v>233</v>
      </c>
      <c r="F1" s="1218"/>
      <c r="G1" s="1218"/>
      <c r="H1" s="1218"/>
      <c r="I1" s="1218"/>
      <c r="J1" s="1218"/>
      <c r="K1" s="1218"/>
      <c r="L1" s="1218"/>
      <c r="M1" s="1218"/>
      <c r="N1" s="1218"/>
      <c r="O1" s="1218"/>
      <c r="P1" s="1218"/>
      <c r="Q1" s="1218"/>
      <c r="R1" s="1218"/>
      <c r="S1" s="1218"/>
      <c r="T1" s="1218"/>
      <c r="U1" s="1218"/>
      <c r="V1" s="1218"/>
      <c r="W1" s="1218"/>
      <c r="X1" s="1218"/>
      <c r="Y1" s="1218"/>
      <c r="Z1" s="1218"/>
      <c r="AA1" s="1218"/>
      <c r="AB1" s="1218"/>
      <c r="AC1" s="1218"/>
      <c r="AD1" s="1218"/>
      <c r="AE1" s="1218"/>
      <c r="AF1" s="1218"/>
      <c r="AG1" s="1218"/>
      <c r="AH1" s="1218"/>
      <c r="AI1" s="1218"/>
      <c r="AJ1" s="1218"/>
      <c r="AK1" s="1218"/>
      <c r="AL1" s="1218"/>
      <c r="AM1" s="1218"/>
      <c r="AN1" s="1218"/>
      <c r="AO1" s="1218"/>
      <c r="AP1" s="1218"/>
      <c r="AQ1" s="1218"/>
      <c r="AR1" s="1218"/>
      <c r="AS1" s="1218"/>
    </row>
    <row r="2" spans="1:45" x14ac:dyDescent="0.2">
      <c r="A2" s="1218"/>
      <c r="B2" s="1218"/>
      <c r="C2" s="1218"/>
      <c r="D2" s="1218"/>
      <c r="E2" s="1221" t="s">
        <v>1253</v>
      </c>
      <c r="F2" s="1218"/>
      <c r="G2" s="1218"/>
      <c r="H2" s="1218"/>
      <c r="I2" s="1218"/>
      <c r="J2" s="1218"/>
      <c r="K2" s="1218"/>
      <c r="L2" s="1218"/>
      <c r="M2" s="1218"/>
      <c r="N2" s="1218"/>
      <c r="O2" s="1218"/>
      <c r="P2" s="1218"/>
      <c r="Q2" s="1218"/>
      <c r="R2" s="1218"/>
      <c r="S2" s="1218"/>
      <c r="T2" s="1218"/>
      <c r="U2" s="1218"/>
      <c r="V2" s="1218"/>
      <c r="W2" s="1218"/>
      <c r="X2" s="1218"/>
      <c r="Y2" s="1218"/>
      <c r="Z2" s="1218"/>
      <c r="AA2" s="1218"/>
      <c r="AB2" s="1218"/>
      <c r="AC2" s="1218"/>
      <c r="AD2" s="1218"/>
      <c r="AE2" s="1218"/>
      <c r="AF2" s="1218"/>
      <c r="AG2" s="1218"/>
      <c r="AH2" s="1218"/>
      <c r="AI2" s="1218"/>
      <c r="AJ2" s="1218"/>
      <c r="AK2" s="1218"/>
      <c r="AL2" s="1218"/>
      <c r="AM2" s="1218"/>
      <c r="AN2" s="1218"/>
      <c r="AO2" s="1218"/>
      <c r="AP2" s="1218"/>
      <c r="AQ2" s="1218"/>
      <c r="AR2" s="1218"/>
      <c r="AS2" s="1218"/>
    </row>
    <row r="3" spans="1:45" x14ac:dyDescent="0.2">
      <c r="B3" s="1360" t="str">
        <f>'13'!B3:F3</f>
        <v>2015 BUDGET STATEMENT CAMDEN COUNTY WELFARE AGENCY</v>
      </c>
      <c r="C3" s="1360"/>
      <c r="D3" s="1360"/>
      <c r="E3" s="1360"/>
      <c r="F3" s="1218"/>
      <c r="G3" s="1218"/>
      <c r="H3" s="1218"/>
      <c r="I3" s="1218"/>
      <c r="J3" s="1218"/>
      <c r="K3" s="1218"/>
      <c r="L3" s="1218"/>
      <c r="M3" s="1218"/>
      <c r="N3" s="1218"/>
      <c r="O3" s="1218"/>
      <c r="P3" s="1218"/>
      <c r="Q3" s="1218"/>
      <c r="R3" s="1218"/>
      <c r="S3" s="1218"/>
      <c r="T3" s="1218"/>
      <c r="U3" s="1218"/>
      <c r="V3" s="1218"/>
      <c r="W3" s="1218"/>
      <c r="X3" s="1218"/>
      <c r="Y3" s="1218"/>
      <c r="Z3" s="1218"/>
      <c r="AA3" s="1218"/>
      <c r="AB3" s="1218"/>
      <c r="AC3" s="1218"/>
      <c r="AD3" s="1218"/>
      <c r="AE3" s="1218"/>
      <c r="AF3" s="1218"/>
      <c r="AG3" s="1218"/>
      <c r="AH3" s="1218"/>
      <c r="AI3" s="1218"/>
      <c r="AJ3" s="1218"/>
      <c r="AK3" s="1218"/>
      <c r="AL3" s="1218"/>
      <c r="AM3" s="1218"/>
      <c r="AN3" s="1218"/>
      <c r="AO3" s="1218"/>
      <c r="AP3" s="1218"/>
      <c r="AQ3" s="1218"/>
      <c r="AR3" s="1218"/>
      <c r="AS3" s="1218"/>
    </row>
    <row r="4" spans="1:45" x14ac:dyDescent="0.2">
      <c r="A4" s="1218"/>
      <c r="B4" s="1218"/>
      <c r="D4" s="1218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</row>
    <row r="5" spans="1:45" x14ac:dyDescent="0.2">
      <c r="B5" s="1450" t="s">
        <v>234</v>
      </c>
      <c r="C5" s="1450"/>
      <c r="D5" s="1450"/>
      <c r="E5" s="1450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</row>
    <row r="6" spans="1:45" x14ac:dyDescent="0.2">
      <c r="A6" s="1222"/>
      <c r="B6" s="1222"/>
    </row>
    <row r="7" spans="1:45" x14ac:dyDescent="0.2">
      <c r="B7" s="1223"/>
    </row>
    <row r="9" spans="1:45" x14ac:dyDescent="0.2">
      <c r="A9" s="1218"/>
      <c r="B9" s="1218"/>
      <c r="C9" s="1218"/>
      <c r="D9" s="1224">
        <v>2014</v>
      </c>
      <c r="E9" s="1218"/>
    </row>
    <row r="10" spans="1:45" x14ac:dyDescent="0.2">
      <c r="A10" s="1218"/>
      <c r="B10" s="1218"/>
      <c r="C10" s="1224">
        <v>2014</v>
      </c>
      <c r="D10" s="1224" t="s">
        <v>649</v>
      </c>
      <c r="E10" s="1224">
        <v>2015</v>
      </c>
    </row>
    <row r="11" spans="1:45" x14ac:dyDescent="0.2">
      <c r="A11" s="1218"/>
      <c r="B11" s="1218"/>
      <c r="C11" s="1225" t="s">
        <v>651</v>
      </c>
      <c r="D11" s="1225" t="s">
        <v>652</v>
      </c>
      <c r="E11" s="1225" t="s">
        <v>692</v>
      </c>
    </row>
    <row r="12" spans="1:45" x14ac:dyDescent="0.2">
      <c r="A12" s="1218"/>
      <c r="B12" s="1218"/>
      <c r="C12" s="985"/>
      <c r="D12" s="985"/>
      <c r="E12" s="985"/>
    </row>
    <row r="13" spans="1:45" ht="25.5" customHeight="1" x14ac:dyDescent="0.2">
      <c r="A13" s="1226">
        <v>72.099999999999994</v>
      </c>
      <c r="B13" s="1227" t="s">
        <v>1164</v>
      </c>
      <c r="C13" s="983">
        <f>EXPENSES!D79</f>
        <v>32500</v>
      </c>
      <c r="D13" s="983">
        <f>EXPENSES!F79</f>
        <v>32359.200000000001</v>
      </c>
      <c r="E13" s="983">
        <f>EXPENSES!G79</f>
        <v>35000</v>
      </c>
    </row>
    <row r="14" spans="1:45" ht="25.5" customHeight="1" x14ac:dyDescent="0.2">
      <c r="A14" s="1226">
        <v>72.2</v>
      </c>
      <c r="B14" s="1227" t="s">
        <v>352</v>
      </c>
      <c r="C14" s="983">
        <f>EXPENSES!D80</f>
        <v>1000</v>
      </c>
      <c r="D14" s="983">
        <f>EXPENSES!F80</f>
        <v>0</v>
      </c>
      <c r="E14" s="983">
        <f>EXPENSES!G80</f>
        <v>1000</v>
      </c>
    </row>
    <row r="15" spans="1:45" ht="25.5" customHeight="1" x14ac:dyDescent="0.2">
      <c r="A15" s="1226">
        <v>72.3</v>
      </c>
      <c r="B15" s="1227" t="s">
        <v>1228</v>
      </c>
      <c r="C15" s="983">
        <f>EXPENSES!D81</f>
        <v>95774</v>
      </c>
      <c r="D15" s="983">
        <f>EXPENSES!F81</f>
        <v>38633.730000000003</v>
      </c>
      <c r="E15" s="983">
        <f>EXPENSES!G81</f>
        <v>153000</v>
      </c>
    </row>
    <row r="16" spans="1:45" ht="18" customHeight="1" x14ac:dyDescent="0.2">
      <c r="A16" s="1226">
        <v>72.400000000000006</v>
      </c>
      <c r="B16" s="1227" t="s">
        <v>1229</v>
      </c>
      <c r="C16" s="983"/>
      <c r="D16" s="983"/>
      <c r="E16" s="983"/>
    </row>
    <row r="17" spans="1:5" ht="25.5" customHeight="1" x14ac:dyDescent="0.2">
      <c r="A17" s="985"/>
      <c r="B17" s="1228"/>
      <c r="C17" s="983">
        <v>0</v>
      </c>
      <c r="D17" s="983">
        <v>0</v>
      </c>
      <c r="E17" s="983">
        <v>0</v>
      </c>
    </row>
    <row r="18" spans="1:5" ht="25.5" customHeight="1" x14ac:dyDescent="0.2">
      <c r="A18" s="985"/>
      <c r="B18" s="1228"/>
      <c r="C18" s="983">
        <v>0</v>
      </c>
      <c r="D18" s="983">
        <v>0</v>
      </c>
      <c r="E18" s="983">
        <v>0</v>
      </c>
    </row>
    <row r="19" spans="1:5" x14ac:dyDescent="0.2">
      <c r="A19" s="1218"/>
      <c r="B19" s="1229"/>
      <c r="C19" s="1230"/>
      <c r="D19" s="1230"/>
      <c r="E19" s="1230"/>
    </row>
    <row r="20" spans="1:5" ht="22.5" customHeight="1" thickBot="1" x14ac:dyDescent="0.25">
      <c r="A20" s="985" t="s">
        <v>653</v>
      </c>
      <c r="B20" s="1218"/>
      <c r="C20" s="964">
        <f>SUM(C13:C18)</f>
        <v>129274</v>
      </c>
      <c r="D20" s="964">
        <f>SUM(D13:D18)</f>
        <v>70992.930000000008</v>
      </c>
      <c r="E20" s="964">
        <f>SUM(E13:E18)</f>
        <v>189000</v>
      </c>
    </row>
    <row r="21" spans="1:5" ht="13.5" thickTop="1" x14ac:dyDescent="0.2">
      <c r="A21" s="1218"/>
      <c r="B21" s="1218"/>
      <c r="C21" s="985"/>
      <c r="D21" s="985"/>
      <c r="E21" s="985"/>
    </row>
    <row r="22" spans="1:5" x14ac:dyDescent="0.2">
      <c r="A22" s="1218"/>
      <c r="B22" s="1218"/>
      <c r="C22" s="1218"/>
      <c r="D22" s="1218"/>
      <c r="E22" s="1218"/>
    </row>
    <row r="23" spans="1:5" x14ac:dyDescent="0.2">
      <c r="A23" s="1218"/>
      <c r="B23" s="985" t="s">
        <v>319</v>
      </c>
      <c r="C23" s="1218"/>
      <c r="D23" s="1218"/>
      <c r="E23" s="1218"/>
    </row>
    <row r="24" spans="1:5" ht="25.5" customHeight="1" x14ac:dyDescent="0.2">
      <c r="A24" s="1218"/>
      <c r="B24" s="1218"/>
      <c r="D24" s="1218"/>
      <c r="E24" s="1218"/>
    </row>
    <row r="25" spans="1:5" ht="25.5" customHeight="1" x14ac:dyDescent="0.2">
      <c r="A25" s="1218"/>
      <c r="B25" s="1218"/>
      <c r="C25" s="1218"/>
      <c r="D25" s="1218"/>
      <c r="E25" s="1218"/>
    </row>
    <row r="26" spans="1:5" ht="25.5" customHeight="1" x14ac:dyDescent="0.2">
      <c r="A26" s="1218"/>
      <c r="B26" s="1218"/>
      <c r="C26" s="1218"/>
      <c r="D26" s="1218"/>
      <c r="E26" s="1218"/>
    </row>
    <row r="27" spans="1:5" ht="25.5" customHeight="1" x14ac:dyDescent="0.2">
      <c r="A27" s="1218"/>
      <c r="B27" s="1218"/>
      <c r="C27" s="1218"/>
      <c r="D27" s="1218"/>
      <c r="E27" s="1218"/>
    </row>
    <row r="28" spans="1:5" ht="25.5" customHeight="1" x14ac:dyDescent="0.2">
      <c r="A28" s="1218"/>
      <c r="B28" s="1218"/>
      <c r="C28" s="1218"/>
      <c r="D28" s="1218"/>
      <c r="E28" s="1218"/>
    </row>
    <row r="29" spans="1:5" ht="25.5" customHeight="1" x14ac:dyDescent="0.2">
      <c r="A29" s="1218"/>
      <c r="B29" s="1218"/>
      <c r="C29" s="1218"/>
      <c r="D29" s="1218"/>
      <c r="E29" s="1218"/>
    </row>
    <row r="30" spans="1:5" ht="25.5" customHeight="1" x14ac:dyDescent="0.2">
      <c r="A30" s="1218"/>
      <c r="B30" s="1218"/>
      <c r="C30" s="1218"/>
      <c r="D30" s="1218"/>
      <c r="E30" s="1218"/>
    </row>
    <row r="31" spans="1:5" ht="25.5" customHeight="1" x14ac:dyDescent="0.2">
      <c r="A31" s="1218"/>
      <c r="B31" s="1218"/>
      <c r="C31" s="1218"/>
      <c r="D31" s="1218"/>
      <c r="E31" s="1218"/>
    </row>
    <row r="32" spans="1:5" ht="25.5" customHeight="1" x14ac:dyDescent="0.2">
      <c r="A32" s="1218"/>
      <c r="B32" s="1218"/>
      <c r="C32" s="1218"/>
      <c r="D32" s="1218"/>
      <c r="E32" s="1218"/>
    </row>
    <row r="33" spans="1:5" ht="25.5" customHeight="1" x14ac:dyDescent="0.2">
      <c r="A33" s="1218"/>
      <c r="B33" s="1218"/>
      <c r="C33" s="1218"/>
      <c r="D33" s="1218"/>
      <c r="E33" s="1218"/>
    </row>
    <row r="34" spans="1:5" ht="25.5" customHeight="1" x14ac:dyDescent="0.2">
      <c r="A34" s="1218"/>
      <c r="B34" s="1218"/>
      <c r="C34" s="1218"/>
      <c r="D34" s="1218"/>
      <c r="E34" s="1218"/>
    </row>
    <row r="35" spans="1:5" ht="25.5" customHeight="1" x14ac:dyDescent="0.2">
      <c r="A35" s="1218"/>
      <c r="B35" s="1218"/>
      <c r="C35" s="1218"/>
      <c r="D35" s="1218"/>
      <c r="E35" s="1218"/>
    </row>
    <row r="36" spans="1:5" x14ac:dyDescent="0.2">
      <c r="A36" s="1218"/>
      <c r="B36" s="1218"/>
      <c r="C36" s="1218"/>
      <c r="D36" s="1218"/>
      <c r="E36" s="1218"/>
    </row>
    <row r="37" spans="1:5" x14ac:dyDescent="0.2">
      <c r="A37" s="1218"/>
      <c r="B37" s="1218"/>
      <c r="C37" s="1218"/>
      <c r="D37" s="1218"/>
      <c r="E37" s="1218"/>
    </row>
    <row r="38" spans="1:5" x14ac:dyDescent="0.2">
      <c r="A38" s="1218"/>
      <c r="B38" s="1218"/>
      <c r="C38" s="1218"/>
      <c r="D38" s="1218"/>
      <c r="E38" s="1218"/>
    </row>
    <row r="39" spans="1:5" x14ac:dyDescent="0.2">
      <c r="A39" s="1218"/>
      <c r="B39" s="1218"/>
      <c r="C39" s="1218"/>
      <c r="D39" s="1218"/>
      <c r="E39" s="1218"/>
    </row>
    <row r="40" spans="1:5" x14ac:dyDescent="0.2">
      <c r="A40" s="1218"/>
      <c r="B40" s="1218"/>
      <c r="C40" s="1218"/>
      <c r="D40" s="1218"/>
      <c r="E40" s="1218"/>
    </row>
    <row r="41" spans="1:5" x14ac:dyDescent="0.2">
      <c r="A41" s="1218"/>
      <c r="B41" s="1218"/>
      <c r="C41" s="1218"/>
      <c r="D41" s="1218"/>
      <c r="E41" s="1218"/>
    </row>
    <row r="42" spans="1:5" x14ac:dyDescent="0.2">
      <c r="A42" s="1218"/>
      <c r="B42" s="1218"/>
      <c r="C42" s="1218"/>
      <c r="D42" s="1218"/>
      <c r="E42" s="1218"/>
    </row>
    <row r="43" spans="1:5" x14ac:dyDescent="0.2">
      <c r="A43" s="1218"/>
      <c r="B43" s="1218"/>
      <c r="C43" s="1218"/>
      <c r="D43" s="1218"/>
      <c r="E43" s="1218"/>
    </row>
  </sheetData>
  <mergeCells count="2">
    <mergeCell ref="B5:E5"/>
    <mergeCell ref="B3:E3"/>
  </mergeCells>
  <phoneticPr fontId="0" type="noConversion"/>
  <pageMargins left="0.75" right="0.5" top="1" bottom="1" header="0.5" footer="0.5"/>
  <pageSetup scale="91" orientation="portrait" blackAndWhite="1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3" r:id="rId4" name="Button 3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1</xdr:col>
                    <xdr:colOff>247650</xdr:colOff>
                    <xdr:row>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4" r:id="rId5" name="Button 4">
              <controlPr defaultSize="0" print="0" autoFill="0" autoPict="0" macro="[0]!Print_Sheet14">
                <anchor moveWithCells="1" sizeWithCells="1">
                  <from>
                    <xdr:col>0</xdr:col>
                    <xdr:colOff>0</xdr:colOff>
                    <xdr:row>1</xdr:row>
                    <xdr:rowOff>28575</xdr:rowOff>
                  </from>
                  <to>
                    <xdr:col>1</xdr:col>
                    <xdr:colOff>247650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5" r:id="rId6" name="Button 5">
              <controlPr defaultSize="0" print="0" autoFill="0" autoPict="0" macro="[0]!Go_To_Next_Sheet">
                <anchor moveWithCells="1" sizeWithCells="1">
                  <from>
                    <xdr:col>4</xdr:col>
                    <xdr:colOff>400050</xdr:colOff>
                    <xdr:row>0</xdr:row>
                    <xdr:rowOff>0</xdr:rowOff>
                  </from>
                  <to>
                    <xdr:col>5</xdr:col>
                    <xdr:colOff>133350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6" r:id="rId7" name="Button 6">
              <controlPr defaultSize="0" print="0" autoFill="0" autoPict="0" macro="[0]!Go_To_Previous_Sheet">
                <anchor moveWithCells="1" sizeWithCells="1">
                  <from>
                    <xdr:col>4</xdr:col>
                    <xdr:colOff>390525</xdr:colOff>
                    <xdr:row>1</xdr:row>
                    <xdr:rowOff>47625</xdr:rowOff>
                  </from>
                  <to>
                    <xdr:col>5</xdr:col>
                    <xdr:colOff>133350</xdr:colOff>
                    <xdr:row>2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/>
  <dimension ref="A1:J42"/>
  <sheetViews>
    <sheetView showGridLines="0" topLeftCell="A10" workbookViewId="0">
      <selection activeCell="I40" sqref="I40"/>
    </sheetView>
  </sheetViews>
  <sheetFormatPr defaultColWidth="8.85546875" defaultRowHeight="12.75" x14ac:dyDescent="0.2"/>
  <cols>
    <col min="1" max="1" width="6.85546875" style="309" customWidth="1"/>
    <col min="2" max="2" width="8.85546875" style="309" customWidth="1"/>
    <col min="3" max="3" width="20" style="309" customWidth="1"/>
    <col min="4" max="4" width="7.5703125" style="309" customWidth="1"/>
    <col min="5" max="7" width="13.5703125" style="309" customWidth="1"/>
    <col min="8" max="8" width="4.85546875" style="309" customWidth="1"/>
    <col min="9" max="16384" width="8.85546875" style="309"/>
  </cols>
  <sheetData>
    <row r="1" spans="1:9" x14ac:dyDescent="0.2">
      <c r="H1" s="513" t="s">
        <v>843</v>
      </c>
    </row>
    <row r="3" spans="1:9" x14ac:dyDescent="0.2">
      <c r="A3" s="1390" t="str">
        <f>'2D'!A3</f>
        <v>2015 BUDGET STATEMENT CAMDEN COUNTY WELFARE AGENCY</v>
      </c>
      <c r="B3" s="1390"/>
      <c r="C3" s="1390"/>
      <c r="D3" s="1390"/>
      <c r="E3" s="1390"/>
      <c r="F3" s="1390"/>
      <c r="G3" s="1390"/>
      <c r="H3" s="1390"/>
      <c r="I3" s="514"/>
    </row>
    <row r="5" spans="1:9" x14ac:dyDescent="0.2">
      <c r="A5" s="1402" t="s">
        <v>1117</v>
      </c>
      <c r="B5" s="1402"/>
      <c r="C5" s="1402"/>
      <c r="D5" s="1402"/>
      <c r="E5" s="1402"/>
      <c r="F5" s="1402"/>
      <c r="G5" s="1402"/>
      <c r="H5" s="1402"/>
    </row>
    <row r="6" spans="1:9" ht="6.6" customHeight="1" x14ac:dyDescent="0.2">
      <c r="A6" s="1401"/>
      <c r="B6" s="1401"/>
      <c r="C6" s="1401"/>
      <c r="D6" s="1401"/>
      <c r="E6" s="1401"/>
      <c r="F6" s="1401"/>
      <c r="G6" s="1401"/>
      <c r="H6" s="1401"/>
    </row>
    <row r="7" spans="1:9" x14ac:dyDescent="0.2">
      <c r="A7" s="515"/>
      <c r="B7" s="515"/>
      <c r="C7" s="515"/>
      <c r="D7" s="515"/>
      <c r="E7" s="515"/>
      <c r="F7" s="515"/>
      <c r="G7" s="515"/>
    </row>
    <row r="8" spans="1:9" x14ac:dyDescent="0.2">
      <c r="A8" s="516" t="s">
        <v>677</v>
      </c>
      <c r="B8" s="517" t="s">
        <v>726</v>
      </c>
      <c r="C8" s="518"/>
      <c r="D8" s="518"/>
      <c r="E8" s="518"/>
      <c r="F8" s="518"/>
      <c r="G8" s="518"/>
    </row>
    <row r="9" spans="1:9" ht="25.5" customHeight="1" x14ac:dyDescent="0.2">
      <c r="A9" s="519" t="s">
        <v>139</v>
      </c>
      <c r="B9" s="1403" t="s">
        <v>1289</v>
      </c>
      <c r="C9" s="1403"/>
      <c r="D9" s="520"/>
      <c r="E9" s="520"/>
      <c r="F9" s="521"/>
      <c r="G9" s="522">
        <f>'2A&amp;B'!AA32</f>
        <v>1426964.4799997886</v>
      </c>
    </row>
    <row r="10" spans="1:9" ht="9.9499999999999993" customHeight="1" x14ac:dyDescent="0.2">
      <c r="A10" s="517"/>
      <c r="B10" s="518"/>
      <c r="C10" s="518"/>
      <c r="D10" s="518"/>
      <c r="E10" s="518"/>
      <c r="F10" s="518"/>
      <c r="G10" s="518"/>
    </row>
    <row r="11" spans="1:9" x14ac:dyDescent="0.2">
      <c r="A11" s="516" t="s">
        <v>678</v>
      </c>
      <c r="B11" s="523" t="s">
        <v>1024</v>
      </c>
      <c r="C11" s="518"/>
      <c r="D11" s="518"/>
      <c r="E11" s="518"/>
      <c r="F11" s="518"/>
      <c r="G11" s="518"/>
    </row>
    <row r="12" spans="1:9" ht="8.4499999999999993" customHeight="1" x14ac:dyDescent="0.2">
      <c r="A12" s="518"/>
      <c r="B12" s="518"/>
      <c r="C12" s="518"/>
      <c r="D12" s="518"/>
      <c r="E12" s="518"/>
      <c r="F12" s="518"/>
      <c r="G12" s="518"/>
    </row>
    <row r="13" spans="1:9" x14ac:dyDescent="0.2">
      <c r="A13" s="517"/>
      <c r="B13" s="518"/>
      <c r="C13" s="518"/>
      <c r="D13" s="518"/>
      <c r="E13" s="524" t="s">
        <v>1118</v>
      </c>
      <c r="F13" s="524" t="s">
        <v>1119</v>
      </c>
      <c r="G13" s="524" t="s">
        <v>1120</v>
      </c>
    </row>
    <row r="14" spans="1:9" x14ac:dyDescent="0.2">
      <c r="A14" s="518"/>
      <c r="B14" s="525" t="s">
        <v>642</v>
      </c>
      <c r="C14" s="525"/>
      <c r="D14" s="525"/>
      <c r="E14" s="524" t="s">
        <v>1121</v>
      </c>
      <c r="F14" s="524"/>
      <c r="G14" s="524" t="s">
        <v>1122</v>
      </c>
    </row>
    <row r="15" spans="1:9" x14ac:dyDescent="0.2">
      <c r="A15" s="518"/>
      <c r="B15" s="518"/>
      <c r="C15" s="518"/>
      <c r="D15" s="518"/>
      <c r="E15" s="524" t="s">
        <v>182</v>
      </c>
      <c r="F15" s="524" t="s">
        <v>685</v>
      </c>
      <c r="G15" s="524" t="s">
        <v>1123</v>
      </c>
    </row>
    <row r="16" spans="1:9" ht="25.5" customHeight="1" x14ac:dyDescent="0.2">
      <c r="A16" s="526" t="s">
        <v>1025</v>
      </c>
      <c r="B16" s="527" t="s">
        <v>1124</v>
      </c>
      <c r="C16" s="527"/>
      <c r="D16" s="527"/>
      <c r="E16" s="528">
        <f>'3'!J58</f>
        <v>1615</v>
      </c>
      <c r="F16" s="529">
        <f>IF(E19=0,0,E16/E$19)</f>
        <v>0.16815910037484383</v>
      </c>
      <c r="G16" s="530">
        <f>G$9*F16</f>
        <v>239957.06322362128</v>
      </c>
    </row>
    <row r="17" spans="1:10" ht="25.5" customHeight="1" x14ac:dyDescent="0.2">
      <c r="A17" s="526" t="s">
        <v>1026</v>
      </c>
      <c r="B17" s="527" t="s">
        <v>1125</v>
      </c>
      <c r="C17" s="527"/>
      <c r="D17" s="527"/>
      <c r="E17" s="528">
        <f>'3'!J59</f>
        <v>7989</v>
      </c>
      <c r="F17" s="529">
        <f>IF(E19=0,0,E17/E$19)</f>
        <v>0.83184089962515617</v>
      </c>
      <c r="G17" s="530">
        <f>G$9*F17</f>
        <v>1187007.4167761672</v>
      </c>
      <c r="J17" s="531"/>
    </row>
    <row r="18" spans="1:10" ht="6" customHeight="1" x14ac:dyDescent="0.2">
      <c r="A18" s="532"/>
      <c r="B18" s="533"/>
      <c r="C18" s="533"/>
      <c r="D18" s="533"/>
      <c r="E18" s="534"/>
      <c r="F18" s="535"/>
      <c r="G18" s="536"/>
    </row>
    <row r="19" spans="1:10" ht="25.5" customHeight="1" thickBot="1" x14ac:dyDescent="0.25">
      <c r="A19" s="526" t="s">
        <v>1027</v>
      </c>
      <c r="B19" s="533" t="s">
        <v>639</v>
      </c>
      <c r="C19" s="533"/>
      <c r="D19" s="533"/>
      <c r="E19" s="537">
        <f>SUM(E16:E18)</f>
        <v>9604</v>
      </c>
      <c r="F19" s="538">
        <f>SUM(F16:F18)</f>
        <v>1</v>
      </c>
      <c r="G19" s="539">
        <f>SUM(G16:G17)</f>
        <v>1426964.4799997886</v>
      </c>
    </row>
    <row r="20" spans="1:10" ht="13.5" thickTop="1" x14ac:dyDescent="0.2">
      <c r="A20" s="540"/>
      <c r="B20" s="533"/>
      <c r="C20" s="533"/>
      <c r="D20" s="533"/>
      <c r="E20" s="533"/>
      <c r="F20" s="533"/>
      <c r="G20" s="541"/>
    </row>
    <row r="21" spans="1:10" x14ac:dyDescent="0.2">
      <c r="A21" s="542" t="s">
        <v>177</v>
      </c>
      <c r="B21" s="533" t="s">
        <v>1028</v>
      </c>
      <c r="C21" s="533"/>
      <c r="D21" s="533"/>
      <c r="E21" s="533"/>
      <c r="F21" s="533"/>
      <c r="G21" s="541"/>
    </row>
    <row r="22" spans="1:10" x14ac:dyDescent="0.2">
      <c r="A22" s="543"/>
      <c r="B22" s="533"/>
      <c r="C22" s="533"/>
      <c r="D22" s="533"/>
      <c r="E22" s="544" t="s">
        <v>1118</v>
      </c>
      <c r="F22" s="544" t="s">
        <v>1126</v>
      </c>
      <c r="G22" s="544" t="s">
        <v>1120</v>
      </c>
    </row>
    <row r="23" spans="1:10" x14ac:dyDescent="0.2">
      <c r="A23" s="540"/>
      <c r="B23" s="545"/>
      <c r="C23" s="546"/>
      <c r="D23" s="546"/>
      <c r="E23" s="544"/>
      <c r="F23" s="544" t="s">
        <v>1127</v>
      </c>
      <c r="G23" s="547" t="s">
        <v>1128</v>
      </c>
    </row>
    <row r="24" spans="1:10" x14ac:dyDescent="0.2">
      <c r="A24" s="543"/>
      <c r="B24" s="1400" t="s">
        <v>1029</v>
      </c>
      <c r="C24" s="1400"/>
      <c r="D24" s="533"/>
      <c r="E24" s="544" t="s">
        <v>639</v>
      </c>
      <c r="F24" s="544" t="s">
        <v>452</v>
      </c>
      <c r="G24" s="547" t="s">
        <v>137</v>
      </c>
    </row>
    <row r="25" spans="1:10" ht="25.5" customHeight="1" x14ac:dyDescent="0.2">
      <c r="A25" s="526" t="s">
        <v>1025</v>
      </c>
      <c r="B25" s="527" t="s">
        <v>295</v>
      </c>
      <c r="C25" s="527"/>
      <c r="D25" s="527"/>
      <c r="E25" s="548">
        <f>G16</f>
        <v>239957.06322362128</v>
      </c>
      <c r="F25" s="549">
        <f>E25</f>
        <v>239957.06322362128</v>
      </c>
      <c r="G25" s="550"/>
    </row>
    <row r="26" spans="1:10" ht="25.5" customHeight="1" x14ac:dyDescent="0.2">
      <c r="A26" s="526" t="s">
        <v>1026</v>
      </c>
      <c r="B26" s="533" t="s">
        <v>1290</v>
      </c>
      <c r="C26" s="533"/>
      <c r="D26" s="533"/>
      <c r="E26" s="551">
        <f>G17</f>
        <v>1187007.4167761672</v>
      </c>
      <c r="F26" s="549">
        <f>E26/2</f>
        <v>593503.70838808361</v>
      </c>
      <c r="G26" s="552">
        <f>E26-F26</f>
        <v>593503.70838808361</v>
      </c>
    </row>
    <row r="27" spans="1:10" ht="6" customHeight="1" x14ac:dyDescent="0.2">
      <c r="A27" s="532"/>
      <c r="B27" s="533"/>
      <c r="C27" s="533"/>
      <c r="D27" s="533"/>
      <c r="E27" s="553"/>
      <c r="F27" s="553"/>
      <c r="G27" s="554"/>
    </row>
    <row r="28" spans="1:10" ht="25.5" customHeight="1" thickBot="1" x14ac:dyDescent="0.25">
      <c r="A28" s="526" t="s">
        <v>1027</v>
      </c>
      <c r="B28" s="533" t="s">
        <v>639</v>
      </c>
      <c r="C28" s="533"/>
      <c r="D28" s="533"/>
      <c r="E28" s="555">
        <f>SUM(E25:E27)</f>
        <v>1426964.4799997886</v>
      </c>
      <c r="F28" s="555">
        <f>SUM(F25:F27)</f>
        <v>833460.77161170496</v>
      </c>
      <c r="G28" s="555">
        <f>SUM(G25:G27)</f>
        <v>593503.70838808361</v>
      </c>
    </row>
    <row r="29" spans="1:10" ht="13.5" thickTop="1" x14ac:dyDescent="0.2">
      <c r="A29" s="518"/>
      <c r="B29" s="556"/>
      <c r="C29" s="556"/>
      <c r="D29" s="556"/>
      <c r="E29" s="556"/>
      <c r="F29" s="556"/>
      <c r="G29" s="556"/>
    </row>
    <row r="30" spans="1:10" ht="25.5" customHeight="1" x14ac:dyDescent="0.2">
      <c r="A30" s="542" t="s">
        <v>178</v>
      </c>
      <c r="B30" s="557" t="s">
        <v>1030</v>
      </c>
      <c r="C30" s="533"/>
      <c r="D30" s="533"/>
      <c r="E30" s="533"/>
      <c r="F30" s="558"/>
      <c r="G30" s="548">
        <f>'3'!J42</f>
        <v>991872</v>
      </c>
    </row>
    <row r="31" spans="1:10" ht="8.1" customHeight="1" x14ac:dyDescent="0.2">
      <c r="A31" s="516"/>
      <c r="B31" s="556"/>
      <c r="C31" s="556"/>
      <c r="D31" s="556"/>
      <c r="E31" s="556"/>
      <c r="F31" s="559"/>
      <c r="G31" s="560"/>
    </row>
    <row r="32" spans="1:10" ht="25.5" customHeight="1" x14ac:dyDescent="0.2">
      <c r="A32" s="542" t="s">
        <v>179</v>
      </c>
      <c r="B32" s="557" t="s">
        <v>1031</v>
      </c>
      <c r="C32" s="533"/>
      <c r="D32" s="533"/>
      <c r="E32" s="533"/>
      <c r="F32" s="558"/>
      <c r="G32" s="548">
        <f>IF(G30&gt;F28,F28,G30)</f>
        <v>833460.77161170496</v>
      </c>
    </row>
    <row r="33" spans="1:9" ht="8.1" customHeight="1" x14ac:dyDescent="0.2">
      <c r="A33" s="518"/>
      <c r="B33" s="556"/>
      <c r="C33" s="556"/>
      <c r="D33" s="556"/>
      <c r="E33" s="556"/>
      <c r="F33" s="560"/>
      <c r="G33" s="560"/>
    </row>
    <row r="34" spans="1:9" ht="25.5" customHeight="1" x14ac:dyDescent="0.2">
      <c r="A34" s="561" t="s">
        <v>1032</v>
      </c>
      <c r="B34" s="1399" t="s">
        <v>1139</v>
      </c>
      <c r="C34" s="1399"/>
      <c r="D34" s="1399"/>
      <c r="E34" s="1399"/>
      <c r="F34" s="560"/>
      <c r="G34" s="548">
        <f>IF(F28&gt;G32,F28-G32,0)</f>
        <v>0</v>
      </c>
    </row>
    <row r="35" spans="1:9" ht="8.1" customHeight="1" x14ac:dyDescent="0.2">
      <c r="A35" s="525"/>
      <c r="B35" s="556"/>
      <c r="C35" s="556"/>
      <c r="D35" s="556"/>
      <c r="E35" s="556"/>
      <c r="F35" s="559"/>
      <c r="G35" s="560"/>
    </row>
    <row r="36" spans="1:9" ht="25.5" customHeight="1" x14ac:dyDescent="0.2">
      <c r="A36" s="542" t="s">
        <v>1034</v>
      </c>
      <c r="B36" s="533" t="s">
        <v>1033</v>
      </c>
      <c r="C36" s="533"/>
      <c r="D36" s="533"/>
      <c r="E36" s="533"/>
      <c r="F36" s="562"/>
      <c r="G36" s="548">
        <f>G28</f>
        <v>593503.70838808361</v>
      </c>
    </row>
    <row r="37" spans="1:9" ht="8.1" customHeight="1" x14ac:dyDescent="0.2">
      <c r="A37" s="518"/>
      <c r="B37" s="556"/>
      <c r="C37" s="556"/>
      <c r="D37" s="556"/>
      <c r="E37" s="556"/>
      <c r="F37" s="559"/>
      <c r="G37" s="560"/>
    </row>
    <row r="38" spans="1:9" ht="25.5" customHeight="1" x14ac:dyDescent="0.2">
      <c r="A38" s="561" t="s">
        <v>1035</v>
      </c>
      <c r="B38" s="1398" t="s">
        <v>1140</v>
      </c>
      <c r="C38" s="1398"/>
      <c r="D38" s="1398"/>
      <c r="E38" s="1398"/>
      <c r="F38" s="563"/>
      <c r="G38" s="548">
        <f>G36+G32</f>
        <v>1426964.4799997886</v>
      </c>
    </row>
    <row r="39" spans="1:9" ht="8.1" customHeight="1" x14ac:dyDescent="0.2">
      <c r="A39" s="518"/>
      <c r="B39" s="556"/>
      <c r="C39" s="556"/>
      <c r="D39" s="556"/>
      <c r="E39" s="556"/>
      <c r="F39" s="560"/>
      <c r="G39" s="564"/>
    </row>
    <row r="40" spans="1:9" ht="25.5" customHeight="1" x14ac:dyDescent="0.2">
      <c r="A40" s="561" t="s">
        <v>48</v>
      </c>
      <c r="B40" s="1399" t="s">
        <v>1291</v>
      </c>
      <c r="C40" s="1399"/>
      <c r="D40" s="1399"/>
      <c r="E40" s="1399"/>
      <c r="F40" s="565"/>
      <c r="G40" s="548">
        <f>G34+G38</f>
        <v>1426964.4799997886</v>
      </c>
      <c r="I40" s="566" t="s">
        <v>1141</v>
      </c>
    </row>
    <row r="41" spans="1:9" x14ac:dyDescent="0.2">
      <c r="A41" s="518"/>
      <c r="B41" s="518"/>
      <c r="C41" s="518"/>
      <c r="D41" s="518"/>
      <c r="E41" s="518"/>
      <c r="F41" s="567"/>
      <c r="G41" s="518"/>
    </row>
    <row r="42" spans="1:9" x14ac:dyDescent="0.2">
      <c r="A42" s="518"/>
      <c r="B42" s="518"/>
      <c r="C42" s="518"/>
      <c r="D42" s="518"/>
      <c r="E42" s="518"/>
      <c r="F42" s="518"/>
      <c r="G42" s="518"/>
    </row>
  </sheetData>
  <mergeCells count="8">
    <mergeCell ref="B38:E38"/>
    <mergeCell ref="B40:E40"/>
    <mergeCell ref="B24:C24"/>
    <mergeCell ref="A3:H3"/>
    <mergeCell ref="A6:H6"/>
    <mergeCell ref="A5:H5"/>
    <mergeCell ref="B34:E34"/>
    <mergeCell ref="B9:C9"/>
  </mergeCells>
  <phoneticPr fontId="15" type="noConversion"/>
  <pageMargins left="0.75" right="0.75" top="1" bottom="1" header="1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25" r:id="rId4" name="Button 1">
              <controlPr defaultSize="0" print="0" autoFill="0" autoPict="0" macro="[0]!Go_To_Next_Sheet">
                <anchor moveWithCells="1" sizeWithCells="1">
                  <from>
                    <xdr:col>7</xdr:col>
                    <xdr:colOff>0</xdr:colOff>
                    <xdr:row>0</xdr:row>
                    <xdr:rowOff>0</xdr:rowOff>
                  </from>
                  <to>
                    <xdr:col>9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26" r:id="rId5" name="Button 2">
              <controlPr defaultSize="0" print="0" autoFill="0" autoPict="0" macro="[0]!Go_To_Previous_Sheet">
                <anchor moveWithCells="1" sizeWithCells="1">
                  <from>
                    <xdr:col>7</xdr:col>
                    <xdr:colOff>0</xdr:colOff>
                    <xdr:row>1</xdr:row>
                    <xdr:rowOff>95250</xdr:rowOff>
                  </from>
                  <to>
                    <xdr:col>9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27" r:id="rId6" name="Button 3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9525</xdr:rowOff>
                  </from>
                  <to>
                    <xdr:col>1</xdr:col>
                    <xdr:colOff>514350</xdr:colOff>
                    <xdr:row>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28" r:id="rId7" name="Button 4">
              <controlPr defaultSize="0" print="0" autoFill="0" autoPict="0" macro="[0]!Print_Sheet3">
                <anchor moveWithCells="1" sizeWithCells="1">
                  <from>
                    <xdr:col>0</xdr:col>
                    <xdr:colOff>0</xdr:colOff>
                    <xdr:row>1</xdr:row>
                    <xdr:rowOff>57150</xdr:rowOff>
                  </from>
                  <to>
                    <xdr:col>1</xdr:col>
                    <xdr:colOff>514350</xdr:colOff>
                    <xdr:row>2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>
    <tabColor indexed="24"/>
  </sheetPr>
  <dimension ref="A1:H48"/>
  <sheetViews>
    <sheetView showGridLines="0" workbookViewId="0">
      <selection activeCell="E11" sqref="E11"/>
    </sheetView>
  </sheetViews>
  <sheetFormatPr defaultColWidth="9.42578125" defaultRowHeight="12.75" x14ac:dyDescent="0.2"/>
  <cols>
    <col min="1" max="1" width="9.42578125" style="1233"/>
    <col min="2" max="2" width="25.42578125" style="1233" customWidth="1"/>
    <col min="3" max="5" width="16.5703125" style="1233" customWidth="1"/>
    <col min="6" max="6" width="15.140625" style="1233" customWidth="1"/>
    <col min="7" max="7" width="10.140625" style="1233" bestFit="1" customWidth="1"/>
    <col min="8" max="16384" width="9.42578125" style="1233"/>
  </cols>
  <sheetData>
    <row r="1" spans="1:8" x14ac:dyDescent="0.2">
      <c r="A1" s="1231"/>
      <c r="B1" s="1231"/>
      <c r="C1" s="1231"/>
      <c r="D1" s="1231"/>
      <c r="E1" s="1231"/>
      <c r="F1" s="1232" t="s">
        <v>235</v>
      </c>
      <c r="G1" s="1231"/>
    </row>
    <row r="2" spans="1:8" x14ac:dyDescent="0.2">
      <c r="A2" s="1231"/>
      <c r="B2" s="1231"/>
      <c r="C2" s="1231"/>
      <c r="D2" s="1231"/>
      <c r="E2" s="1231"/>
      <c r="F2" s="1234" t="s">
        <v>1255</v>
      </c>
      <c r="G2" s="1231"/>
      <c r="H2" s="1231"/>
    </row>
    <row r="3" spans="1:8" x14ac:dyDescent="0.2">
      <c r="A3" s="1360" t="str">
        <f>'14'!B3</f>
        <v>2015 BUDGET STATEMENT CAMDEN COUNTY WELFARE AGENCY</v>
      </c>
      <c r="B3" s="1360" t="str">
        <f>Year&amp;" BUDGET STATEMENT FOR "&amp; COUNTY_NAME&amp;" COUNTY WELFARE AGENCY"</f>
        <v>2010 BUDGET STATEMENT FOR CAMDEN COUNTY WELFARE AGENCY</v>
      </c>
      <c r="C3" s="1360" t="str">
        <f>Year&amp;" BUDGET STATEMENT FOR "&amp; COUNTY_NAME&amp;" COUNTY WELFARE AGENCY"</f>
        <v>2010 BUDGET STATEMENT FOR CAMDEN COUNTY WELFARE AGENCY</v>
      </c>
      <c r="D3" s="1360" t="str">
        <f>Year&amp;" BUDGET STATEMENT FOR "&amp; COUNTY_NAME&amp;" COUNTY WELFARE AGENCY"</f>
        <v>2010 BUDGET STATEMENT FOR CAMDEN COUNTY WELFARE AGENCY</v>
      </c>
      <c r="E3" s="1360" t="str">
        <f>Year&amp;" BUDGET STATEMENT FOR "&amp; COUNTY_NAME&amp;" COUNTY WELFARE AGENCY"</f>
        <v>2010 BUDGET STATEMENT FOR CAMDEN COUNTY WELFARE AGENCY</v>
      </c>
      <c r="F3" s="1360" t="str">
        <f>Year&amp;" BUDGET STATEMENT FOR "&amp; COUNTY_NAME&amp;" COUNTY WELFARE AGENCY"</f>
        <v>2010 BUDGET STATEMENT FOR CAMDEN COUNTY WELFARE AGENCY</v>
      </c>
      <c r="G3" s="1231"/>
      <c r="H3" s="1231"/>
    </row>
    <row r="4" spans="1:8" x14ac:dyDescent="0.2">
      <c r="A4" s="1231"/>
      <c r="B4" s="1231"/>
      <c r="C4" s="1231"/>
      <c r="D4" s="1231"/>
      <c r="E4" s="1231"/>
      <c r="F4" s="1231"/>
      <c r="G4" s="1231"/>
      <c r="H4" s="1231"/>
    </row>
    <row r="5" spans="1:8" x14ac:dyDescent="0.2">
      <c r="B5" s="1451" t="s">
        <v>236</v>
      </c>
      <c r="C5" s="1451"/>
      <c r="D5" s="1451"/>
      <c r="E5" s="1451"/>
      <c r="F5" s="1231"/>
      <c r="G5" s="1231"/>
      <c r="H5" s="1231"/>
    </row>
    <row r="6" spans="1:8" x14ac:dyDescent="0.2">
      <c r="B6" s="1235"/>
      <c r="C6" s="1235"/>
      <c r="D6" s="1236"/>
      <c r="E6" s="1235"/>
      <c r="F6" s="1231"/>
      <c r="G6" s="1231"/>
      <c r="H6" s="1231"/>
    </row>
    <row r="7" spans="1:8" x14ac:dyDescent="0.2">
      <c r="B7" s="1235"/>
      <c r="C7" s="1235"/>
      <c r="D7" s="1236"/>
      <c r="E7" s="1235"/>
      <c r="F7" s="1231"/>
      <c r="G7" s="1231"/>
      <c r="H7" s="1231"/>
    </row>
    <row r="8" spans="1:8" x14ac:dyDescent="0.2">
      <c r="B8" s="1235"/>
      <c r="C8" s="1235"/>
      <c r="D8" s="1236"/>
      <c r="E8" s="1235"/>
      <c r="F8" s="1231"/>
      <c r="G8" s="1231"/>
      <c r="H8" s="1231"/>
    </row>
    <row r="9" spans="1:8" ht="13.5" customHeight="1" x14ac:dyDescent="0.2">
      <c r="A9" s="1235"/>
      <c r="B9" s="1235"/>
      <c r="C9" s="1231"/>
      <c r="D9" s="1237">
        <v>2014</v>
      </c>
      <c r="E9" s="1231"/>
    </row>
    <row r="10" spans="1:8" x14ac:dyDescent="0.2">
      <c r="A10" s="1231"/>
      <c r="B10" s="1231"/>
      <c r="C10" s="1237">
        <v>2014</v>
      </c>
      <c r="D10" s="1237" t="s">
        <v>649</v>
      </c>
      <c r="E10" s="1237">
        <v>2015</v>
      </c>
    </row>
    <row r="11" spans="1:8" x14ac:dyDescent="0.2">
      <c r="A11" s="1231"/>
      <c r="B11" s="1231"/>
      <c r="C11" s="1238" t="s">
        <v>651</v>
      </c>
      <c r="D11" s="1238" t="s">
        <v>652</v>
      </c>
      <c r="E11" s="1238" t="s">
        <v>453</v>
      </c>
    </row>
    <row r="12" spans="1:8" x14ac:dyDescent="0.2">
      <c r="A12" s="1231"/>
      <c r="B12" s="1231"/>
      <c r="C12" s="1239"/>
      <c r="D12" s="1239"/>
      <c r="E12" s="1239"/>
    </row>
    <row r="13" spans="1:8" ht="25.5" customHeight="1" x14ac:dyDescent="0.2">
      <c r="A13" s="1240">
        <v>73.099999999999994</v>
      </c>
      <c r="B13" s="1211" t="s">
        <v>89</v>
      </c>
      <c r="C13" s="1154" t="s">
        <v>460</v>
      </c>
      <c r="D13" s="1154" t="s">
        <v>460</v>
      </c>
      <c r="E13" s="1154" t="s">
        <v>460</v>
      </c>
    </row>
    <row r="14" spans="1:8" ht="25.5" customHeight="1" x14ac:dyDescent="0.2">
      <c r="A14" s="1240">
        <v>73.2</v>
      </c>
      <c r="B14" s="1211" t="s">
        <v>89</v>
      </c>
      <c r="C14" s="1154" t="s">
        <v>460</v>
      </c>
      <c r="D14" s="1154" t="s">
        <v>460</v>
      </c>
      <c r="E14" s="1154" t="s">
        <v>460</v>
      </c>
    </row>
    <row r="15" spans="1:8" ht="25.5" customHeight="1" x14ac:dyDescent="0.2">
      <c r="A15" s="1240">
        <v>73.3</v>
      </c>
      <c r="B15" s="1211" t="s">
        <v>89</v>
      </c>
      <c r="C15" s="1154" t="s">
        <v>460</v>
      </c>
      <c r="D15" s="1154" t="s">
        <v>460</v>
      </c>
      <c r="E15" s="1019" t="s">
        <v>460</v>
      </c>
    </row>
    <row r="16" spans="1:8" ht="25.5" customHeight="1" x14ac:dyDescent="0.2">
      <c r="A16" s="1240">
        <v>73.400000000000006</v>
      </c>
      <c r="B16" s="1211" t="s">
        <v>89</v>
      </c>
      <c r="C16" s="1154" t="s">
        <v>460</v>
      </c>
      <c r="D16" s="1154" t="s">
        <v>460</v>
      </c>
      <c r="E16" s="1019" t="s">
        <v>460</v>
      </c>
    </row>
    <row r="17" spans="1:7" ht="25.5" customHeight="1" x14ac:dyDescent="0.2">
      <c r="A17" s="1240">
        <v>73.5</v>
      </c>
      <c r="B17" s="1211" t="s">
        <v>1192</v>
      </c>
      <c r="C17" s="983">
        <f>EXPENSES!D85</f>
        <v>352300</v>
      </c>
      <c r="D17" s="983">
        <f>EXPENSES!F85</f>
        <v>224739.24</v>
      </c>
      <c r="E17" s="983">
        <f>EXPENSES!G85</f>
        <v>670185</v>
      </c>
      <c r="G17" s="1241">
        <f>E17-'15A'!G30-'15A'!G39</f>
        <v>0</v>
      </c>
    </row>
    <row r="18" spans="1:7" ht="25.5" customHeight="1" x14ac:dyDescent="0.2">
      <c r="A18" s="1240">
        <v>73.599999999999994</v>
      </c>
      <c r="B18" s="1211" t="s">
        <v>89</v>
      </c>
      <c r="C18" s="1154" t="s">
        <v>460</v>
      </c>
      <c r="D18" s="1154" t="s">
        <v>460</v>
      </c>
      <c r="E18" s="1019" t="s">
        <v>460</v>
      </c>
    </row>
    <row r="19" spans="1:7" ht="18" customHeight="1" x14ac:dyDescent="0.2">
      <c r="A19" s="1239"/>
      <c r="B19" s="1231"/>
      <c r="C19" s="1242"/>
      <c r="D19" s="1242"/>
      <c r="E19" s="1242"/>
    </row>
    <row r="20" spans="1:7" ht="25.5" customHeight="1" thickBot="1" x14ac:dyDescent="0.25">
      <c r="A20" s="1239" t="s">
        <v>237</v>
      </c>
      <c r="B20" s="1231"/>
      <c r="C20" s="964">
        <f>SUM(C14:C18)</f>
        <v>352300</v>
      </c>
      <c r="D20" s="964">
        <f>SUM(D14:D18)</f>
        <v>224739.24</v>
      </c>
      <c r="E20" s="964">
        <f>SUM(E14:E18)</f>
        <v>670185</v>
      </c>
    </row>
    <row r="21" spans="1:7" ht="13.5" thickTop="1" x14ac:dyDescent="0.2">
      <c r="A21" s="1231"/>
      <c r="B21" s="1231"/>
      <c r="C21" s="1231"/>
      <c r="D21" s="1239"/>
      <c r="E21" s="1239"/>
      <c r="F21" s="1239"/>
    </row>
    <row r="22" spans="1:7" x14ac:dyDescent="0.2">
      <c r="A22" s="1231"/>
      <c r="B22" s="1231"/>
      <c r="C22" s="1231"/>
      <c r="D22" s="1231"/>
      <c r="E22" s="1231"/>
      <c r="F22" s="1231"/>
    </row>
    <row r="23" spans="1:7" x14ac:dyDescent="0.2">
      <c r="A23" s="1231"/>
      <c r="B23" s="1231"/>
      <c r="C23" s="1231"/>
      <c r="D23" s="1231"/>
      <c r="E23" s="1231"/>
      <c r="F23" s="1231"/>
    </row>
    <row r="24" spans="1:7" x14ac:dyDescent="0.2">
      <c r="A24" s="1231"/>
      <c r="B24" s="1236" t="s">
        <v>319</v>
      </c>
      <c r="C24" s="1231"/>
      <c r="D24" s="1231"/>
      <c r="E24" s="1231"/>
      <c r="F24" s="1231"/>
    </row>
    <row r="25" spans="1:7" ht="25.5" customHeight="1" x14ac:dyDescent="0.2">
      <c r="A25" s="1231"/>
      <c r="B25" s="1231"/>
      <c r="C25" s="1231"/>
      <c r="E25" s="1231"/>
      <c r="F25" s="1231"/>
    </row>
    <row r="26" spans="1:7" ht="25.5" customHeight="1" x14ac:dyDescent="0.2">
      <c r="A26" s="309"/>
      <c r="B26" s="309"/>
      <c r="C26" s="309"/>
      <c r="D26" s="309"/>
      <c r="E26" s="309"/>
      <c r="F26" s="1231"/>
    </row>
    <row r="27" spans="1:7" x14ac:dyDescent="0.2">
      <c r="A27" s="1239"/>
      <c r="B27" s="1231"/>
      <c r="C27" s="1231"/>
      <c r="D27" s="1231"/>
      <c r="E27" s="1231"/>
      <c r="F27" s="1231"/>
    </row>
    <row r="28" spans="1:7" x14ac:dyDescent="0.2">
      <c r="A28" s="1231"/>
      <c r="B28" s="1231"/>
      <c r="C28" s="1231"/>
      <c r="D28" s="1231"/>
      <c r="E28" s="1231"/>
      <c r="F28" s="1231"/>
    </row>
    <row r="29" spans="1:7" x14ac:dyDescent="0.2">
      <c r="A29" s="1231" t="s">
        <v>354</v>
      </c>
      <c r="B29" s="1231"/>
      <c r="C29" s="1231"/>
      <c r="D29" s="1231"/>
      <c r="E29" s="1231"/>
      <c r="F29" s="1231"/>
    </row>
    <row r="30" spans="1:7" x14ac:dyDescent="0.2">
      <c r="A30" s="1231" t="s">
        <v>355</v>
      </c>
      <c r="B30" s="1231"/>
      <c r="C30" s="1231"/>
      <c r="D30" s="1231"/>
      <c r="E30" s="1231"/>
      <c r="F30" s="1231"/>
    </row>
    <row r="31" spans="1:7" x14ac:dyDescent="0.2">
      <c r="A31" s="1231"/>
      <c r="B31" s="1231"/>
      <c r="C31" s="1231"/>
      <c r="D31" s="1231"/>
      <c r="E31" s="1231"/>
      <c r="F31" s="1231"/>
    </row>
    <row r="32" spans="1:7" x14ac:dyDescent="0.2">
      <c r="A32" s="1231"/>
      <c r="B32" s="1231"/>
      <c r="C32" s="1231"/>
      <c r="D32" s="1231"/>
      <c r="E32" s="1231"/>
      <c r="F32" s="1231"/>
    </row>
    <row r="33" spans="1:6" x14ac:dyDescent="0.2">
      <c r="A33" s="1231"/>
      <c r="B33" s="1231"/>
      <c r="C33" s="1231"/>
      <c r="D33" s="1231"/>
      <c r="E33" s="1231"/>
      <c r="F33" s="1231"/>
    </row>
    <row r="34" spans="1:6" x14ac:dyDescent="0.2">
      <c r="A34" s="1231"/>
      <c r="B34" s="1231"/>
      <c r="C34" s="1231"/>
      <c r="D34" s="1231"/>
      <c r="E34" s="1231"/>
      <c r="F34" s="1231"/>
    </row>
    <row r="35" spans="1:6" x14ac:dyDescent="0.2">
      <c r="A35" s="1231"/>
      <c r="B35" s="1231"/>
      <c r="C35" s="1231"/>
      <c r="D35" s="1231"/>
      <c r="E35" s="1231"/>
      <c r="F35" s="1231"/>
    </row>
    <row r="36" spans="1:6" x14ac:dyDescent="0.2">
      <c r="A36" s="1231"/>
      <c r="B36" s="1231"/>
      <c r="C36" s="1231"/>
      <c r="D36" s="1231"/>
      <c r="E36" s="1231"/>
      <c r="F36" s="1231"/>
    </row>
    <row r="37" spans="1:6" x14ac:dyDescent="0.2">
      <c r="A37" s="1231"/>
      <c r="B37" s="1231"/>
      <c r="C37" s="1231"/>
      <c r="D37" s="1231"/>
      <c r="E37" s="1231"/>
      <c r="F37" s="1231"/>
    </row>
    <row r="38" spans="1:6" x14ac:dyDescent="0.2">
      <c r="A38" s="1231"/>
      <c r="B38" s="1231"/>
      <c r="C38" s="1231"/>
      <c r="D38" s="1231"/>
      <c r="E38" s="1231"/>
      <c r="F38" s="1231"/>
    </row>
    <row r="39" spans="1:6" x14ac:dyDescent="0.2">
      <c r="A39" s="1231"/>
      <c r="B39" s="1231"/>
      <c r="C39" s="1231"/>
      <c r="D39" s="1231"/>
      <c r="E39" s="1231"/>
      <c r="F39" s="1231"/>
    </row>
    <row r="40" spans="1:6" x14ac:dyDescent="0.2">
      <c r="A40" s="1231"/>
      <c r="B40" s="1231"/>
      <c r="C40" s="1231"/>
      <c r="D40" s="1231"/>
      <c r="E40" s="1231"/>
      <c r="F40" s="1231"/>
    </row>
    <row r="41" spans="1:6" x14ac:dyDescent="0.2">
      <c r="A41" s="1231"/>
      <c r="B41" s="1231"/>
      <c r="C41" s="1231"/>
      <c r="D41" s="1231"/>
      <c r="E41" s="1231"/>
      <c r="F41" s="1231"/>
    </row>
    <row r="42" spans="1:6" x14ac:dyDescent="0.2">
      <c r="A42" s="1231"/>
      <c r="B42" s="1231"/>
      <c r="C42" s="1231"/>
      <c r="D42" s="1231"/>
      <c r="E42" s="1231"/>
      <c r="F42" s="1231"/>
    </row>
    <row r="43" spans="1:6" x14ac:dyDescent="0.2">
      <c r="A43" s="1231"/>
      <c r="B43" s="1231"/>
      <c r="C43" s="1231"/>
      <c r="D43" s="1231"/>
      <c r="E43" s="1231"/>
      <c r="F43" s="1231"/>
    </row>
    <row r="44" spans="1:6" x14ac:dyDescent="0.2">
      <c r="A44" s="1231"/>
      <c r="B44" s="1231"/>
      <c r="C44" s="1231"/>
      <c r="D44" s="1231"/>
      <c r="E44" s="1231"/>
      <c r="F44" s="1231"/>
    </row>
    <row r="45" spans="1:6" x14ac:dyDescent="0.2">
      <c r="A45" s="1231"/>
      <c r="B45" s="1231"/>
      <c r="C45" s="1231"/>
      <c r="D45" s="1231"/>
      <c r="E45" s="1231"/>
      <c r="F45" s="1231"/>
    </row>
    <row r="46" spans="1:6" x14ac:dyDescent="0.2">
      <c r="A46" s="1231"/>
      <c r="B46" s="1231"/>
      <c r="C46" s="1231"/>
      <c r="D46" s="1231"/>
      <c r="E46" s="1231"/>
      <c r="F46" s="1231"/>
    </row>
    <row r="47" spans="1:6" x14ac:dyDescent="0.2">
      <c r="A47" s="1231"/>
      <c r="B47" s="1231"/>
      <c r="C47" s="1231"/>
      <c r="D47" s="1231"/>
      <c r="E47" s="1231"/>
      <c r="F47" s="1231"/>
    </row>
    <row r="48" spans="1:6" x14ac:dyDescent="0.2">
      <c r="A48" s="1231"/>
      <c r="B48" s="1231"/>
      <c r="C48" s="1231"/>
      <c r="D48" s="1231"/>
      <c r="E48" s="1231"/>
      <c r="F48" s="1231"/>
    </row>
  </sheetData>
  <mergeCells count="2">
    <mergeCell ref="A3:F3"/>
    <mergeCell ref="B5:E5"/>
  </mergeCells>
  <phoneticPr fontId="0" type="noConversion"/>
  <conditionalFormatting sqref="G17">
    <cfRule type="cellIs" dxfId="1" priority="1" stopIfTrue="1" operator="notEqual">
      <formula>0</formula>
    </cfRule>
  </conditionalFormatting>
  <pageMargins left="0.75" right="0.5" top="1" bottom="1" header="0.5" footer="0.5"/>
  <pageSetup scale="91" orientation="portrait" blackAndWhite="1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1</xdr:col>
                    <xdr:colOff>247650</xdr:colOff>
                    <xdr:row>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6" r:id="rId5" name="Button 2">
              <controlPr defaultSize="0" print="0" autoFill="0" autoPict="0" macro="[0]!Print_Sheet15">
                <anchor moveWithCells="1" sizeWithCells="1">
                  <from>
                    <xdr:col>0</xdr:col>
                    <xdr:colOff>9525</xdr:colOff>
                    <xdr:row>1</xdr:row>
                    <xdr:rowOff>47625</xdr:rowOff>
                  </from>
                  <to>
                    <xdr:col>1</xdr:col>
                    <xdr:colOff>247650</xdr:colOff>
                    <xdr:row>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7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514350</xdr:colOff>
                    <xdr:row>0</xdr:row>
                    <xdr:rowOff>0</xdr:rowOff>
                  </from>
                  <to>
                    <xdr:col>5</xdr:col>
                    <xdr:colOff>190500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8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514350</xdr:colOff>
                    <xdr:row>1</xdr:row>
                    <xdr:rowOff>47625</xdr:rowOff>
                  </from>
                  <to>
                    <xdr:col>5</xdr:col>
                    <xdr:colOff>190500</xdr:colOff>
                    <xdr:row>2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>
    <tabColor indexed="24"/>
    <pageSetUpPr fitToPage="1"/>
  </sheetPr>
  <dimension ref="A1:L303"/>
  <sheetViews>
    <sheetView showGridLines="0" topLeftCell="A16" workbookViewId="0">
      <selection activeCell="F13" sqref="F13"/>
    </sheetView>
  </sheetViews>
  <sheetFormatPr defaultColWidth="10.5703125" defaultRowHeight="12.75" x14ac:dyDescent="0.2"/>
  <cols>
    <col min="1" max="1" width="6.5703125" style="1246" customWidth="1"/>
    <col min="2" max="2" width="9.42578125" style="1246" customWidth="1"/>
    <col min="3" max="4" width="22.42578125" style="1246" customWidth="1"/>
    <col min="5" max="5" width="7.5703125" style="1274" customWidth="1"/>
    <col min="6" max="6" width="12.5703125" style="1246" customWidth="1"/>
    <col min="7" max="7" width="13.5703125" style="1246" customWidth="1"/>
    <col min="8" max="8" width="12.85546875" style="1246" customWidth="1"/>
    <col min="9" max="16384" width="10.5703125" style="1246"/>
  </cols>
  <sheetData>
    <row r="1" spans="1:12" ht="15.75" x14ac:dyDescent="0.25">
      <c r="A1" s="1243"/>
      <c r="B1" s="1243"/>
      <c r="C1" s="1243"/>
      <c r="D1" s="1243"/>
      <c r="E1" s="1244"/>
      <c r="F1" s="1243"/>
      <c r="G1" s="1245" t="s">
        <v>367</v>
      </c>
    </row>
    <row r="2" spans="1:12" ht="15" x14ac:dyDescent="0.25">
      <c r="A2" s="1243"/>
      <c r="B2" s="1243"/>
      <c r="C2" s="1360"/>
      <c r="D2" s="1360"/>
      <c r="E2" s="1360"/>
      <c r="F2" s="1360"/>
      <c r="G2" s="837" t="s">
        <v>1257</v>
      </c>
      <c r="H2" s="309"/>
      <c r="I2" s="309"/>
      <c r="J2" s="309"/>
      <c r="K2" s="309"/>
      <c r="L2" s="309"/>
    </row>
    <row r="3" spans="1:12" ht="14.1" customHeight="1" x14ac:dyDescent="0.2">
      <c r="A3" s="1360" t="str">
        <f>'15'!A3:F3</f>
        <v>2015 BUDGET STATEMENT CAMDEN COUNTY WELFARE AGENCY</v>
      </c>
      <c r="B3" s="1360"/>
      <c r="C3" s="1360"/>
      <c r="D3" s="1360"/>
      <c r="E3" s="1360"/>
      <c r="F3" s="1360"/>
      <c r="G3" s="1360"/>
    </row>
    <row r="4" spans="1:12" ht="10.5" customHeight="1" x14ac:dyDescent="0.2">
      <c r="A4" s="337"/>
      <c r="B4" s="337"/>
      <c r="C4" s="1360"/>
      <c r="D4" s="1360"/>
      <c r="E4" s="1360"/>
      <c r="F4" s="1360"/>
      <c r="G4" s="514"/>
      <c r="H4" s="514"/>
      <c r="I4" s="514"/>
      <c r="J4" s="514"/>
      <c r="K4" s="514"/>
      <c r="L4" s="514"/>
    </row>
    <row r="5" spans="1:12" s="1247" customFormat="1" ht="16.5" customHeight="1" x14ac:dyDescent="0.2">
      <c r="A5" s="1452" t="s">
        <v>356</v>
      </c>
      <c r="B5" s="1453"/>
      <c r="C5" s="1453"/>
      <c r="D5" s="1453"/>
      <c r="E5" s="1453"/>
      <c r="F5" s="1453"/>
      <c r="G5" s="1453"/>
    </row>
    <row r="6" spans="1:12" ht="9" customHeight="1" x14ac:dyDescent="0.2">
      <c r="A6" s="1248" t="s">
        <v>20</v>
      </c>
      <c r="B6" s="1249"/>
      <c r="C6" s="1248"/>
      <c r="D6" s="1248"/>
      <c r="E6" s="1250"/>
      <c r="F6" s="1249"/>
    </row>
    <row r="7" spans="1:12" ht="15" x14ac:dyDescent="0.25">
      <c r="A7" s="1251"/>
      <c r="B7" s="1251"/>
      <c r="C7" s="1251"/>
      <c r="D7" s="1251"/>
      <c r="E7" s="1252"/>
      <c r="F7" s="1253"/>
      <c r="G7" s="1254"/>
      <c r="J7" s="514"/>
    </row>
    <row r="8" spans="1:12" ht="15.75" x14ac:dyDescent="0.25">
      <c r="A8" s="1255" t="s">
        <v>1273</v>
      </c>
      <c r="B8" s="1256"/>
      <c r="C8" s="1256"/>
      <c r="D8" s="1256"/>
      <c r="E8" s="1257"/>
      <c r="F8" s="1256"/>
      <c r="G8" s="1258"/>
    </row>
    <row r="9" spans="1:12" ht="15.75" x14ac:dyDescent="0.25">
      <c r="A9" s="1255" t="s">
        <v>459</v>
      </c>
      <c r="B9" s="1256"/>
      <c r="C9" s="1360"/>
      <c r="D9" s="1360"/>
      <c r="E9" s="1360"/>
      <c r="F9" s="1360"/>
      <c r="G9" s="1258"/>
    </row>
    <row r="10" spans="1:12" ht="15.6" customHeight="1" x14ac:dyDescent="0.25">
      <c r="A10" s="1258"/>
      <c r="B10" s="1258"/>
      <c r="C10" s="514"/>
      <c r="D10" s="1258"/>
      <c r="E10" s="1257"/>
      <c r="F10" s="1258"/>
      <c r="G10" s="1258"/>
    </row>
    <row r="11" spans="1:12" ht="15.75" x14ac:dyDescent="0.25">
      <c r="A11" s="1259" t="s">
        <v>458</v>
      </c>
      <c r="B11" s="1032" t="s">
        <v>21</v>
      </c>
      <c r="C11" s="1033"/>
      <c r="D11" s="1033"/>
      <c r="E11" s="1260"/>
      <c r="F11" s="1032" t="s">
        <v>22</v>
      </c>
      <c r="G11" s="1032" t="s">
        <v>639</v>
      </c>
    </row>
    <row r="12" spans="1:12" ht="15.75" x14ac:dyDescent="0.25">
      <c r="A12" s="1258"/>
      <c r="B12" s="1034" t="s">
        <v>23</v>
      </c>
      <c r="C12" s="1436" t="s">
        <v>24</v>
      </c>
      <c r="D12" s="1436"/>
      <c r="E12" s="1034" t="s">
        <v>658</v>
      </c>
      <c r="F12" s="1034" t="s">
        <v>26</v>
      </c>
      <c r="G12" s="1034" t="s">
        <v>22</v>
      </c>
    </row>
    <row r="13" spans="1:12" ht="25.5" customHeight="1" x14ac:dyDescent="0.25">
      <c r="A13" s="1258"/>
      <c r="B13" s="1261">
        <v>1</v>
      </c>
      <c r="C13" s="1454" t="s">
        <v>1240</v>
      </c>
      <c r="D13" s="1455"/>
      <c r="E13" s="1261" t="s">
        <v>557</v>
      </c>
      <c r="F13" s="1262">
        <v>10000</v>
      </c>
      <c r="G13" s="1038">
        <f t="shared" ref="G13:G29" si="0">B13*F13</f>
        <v>10000</v>
      </c>
    </row>
    <row r="14" spans="1:12" ht="25.5" customHeight="1" x14ac:dyDescent="0.25">
      <c r="A14" s="1258"/>
      <c r="B14" s="1261">
        <v>1</v>
      </c>
      <c r="C14" s="1454" t="s">
        <v>1241</v>
      </c>
      <c r="D14" s="1455"/>
      <c r="E14" s="1261" t="s">
        <v>557</v>
      </c>
      <c r="F14" s="1262">
        <v>15000</v>
      </c>
      <c r="G14" s="1038">
        <f t="shared" si="0"/>
        <v>15000</v>
      </c>
    </row>
    <row r="15" spans="1:12" ht="25.5" customHeight="1" x14ac:dyDescent="0.25">
      <c r="A15" s="1258"/>
      <c r="B15" s="1261">
        <v>1</v>
      </c>
      <c r="C15" s="1454" t="s">
        <v>896</v>
      </c>
      <c r="D15" s="1455"/>
      <c r="E15" s="1263" t="s">
        <v>470</v>
      </c>
      <c r="F15" s="1262">
        <v>17000</v>
      </c>
      <c r="G15" s="1038">
        <f t="shared" si="0"/>
        <v>17000</v>
      </c>
    </row>
    <row r="16" spans="1:12" ht="25.5" customHeight="1" x14ac:dyDescent="0.25">
      <c r="A16" s="1258"/>
      <c r="B16" s="1261">
        <v>1</v>
      </c>
      <c r="C16" s="1264" t="s">
        <v>1242</v>
      </c>
      <c r="D16" s="1265"/>
      <c r="E16" s="1261" t="s">
        <v>557</v>
      </c>
      <c r="F16" s="1262">
        <v>5000</v>
      </c>
      <c r="G16" s="1038">
        <f t="shared" si="0"/>
        <v>5000</v>
      </c>
    </row>
    <row r="17" spans="1:7" ht="25.5" customHeight="1" x14ac:dyDescent="0.25">
      <c r="A17" s="1258"/>
      <c r="B17" s="1261">
        <v>1</v>
      </c>
      <c r="C17" s="1264" t="s">
        <v>1310</v>
      </c>
      <c r="D17" s="1265"/>
      <c r="E17" s="1261" t="s">
        <v>557</v>
      </c>
      <c r="F17" s="1262">
        <v>21000</v>
      </c>
      <c r="G17" s="1038">
        <f t="shared" si="0"/>
        <v>21000</v>
      </c>
    </row>
    <row r="18" spans="1:7" ht="25.5" customHeight="1" x14ac:dyDescent="0.25">
      <c r="A18" s="1258"/>
      <c r="B18" s="1261">
        <v>1</v>
      </c>
      <c r="C18" s="1454" t="s">
        <v>1243</v>
      </c>
      <c r="D18" s="1455"/>
      <c r="E18" s="1261" t="s">
        <v>557</v>
      </c>
      <c r="F18" s="1262">
        <v>4000</v>
      </c>
      <c r="G18" s="1038">
        <f t="shared" si="0"/>
        <v>4000</v>
      </c>
    </row>
    <row r="19" spans="1:7" ht="25.5" customHeight="1" x14ac:dyDescent="0.25">
      <c r="A19" s="1258"/>
      <c r="B19" s="1261">
        <v>1</v>
      </c>
      <c r="C19" s="1264" t="s">
        <v>1244</v>
      </c>
      <c r="D19" s="1265"/>
      <c r="E19" s="1261" t="s">
        <v>557</v>
      </c>
      <c r="F19" s="1262">
        <v>4000</v>
      </c>
      <c r="G19" s="1038">
        <f t="shared" si="0"/>
        <v>4000</v>
      </c>
    </row>
    <row r="20" spans="1:7" ht="25.5" customHeight="1" x14ac:dyDescent="0.25">
      <c r="A20" s="1258"/>
      <c r="B20" s="1261">
        <v>1</v>
      </c>
      <c r="C20" s="1264" t="s">
        <v>1245</v>
      </c>
      <c r="D20" s="1265"/>
      <c r="E20" s="1261" t="s">
        <v>557</v>
      </c>
      <c r="F20" s="1262">
        <v>3000</v>
      </c>
      <c r="G20" s="1038">
        <f t="shared" si="0"/>
        <v>3000</v>
      </c>
    </row>
    <row r="21" spans="1:7" ht="25.5" customHeight="1" x14ac:dyDescent="0.25">
      <c r="A21" s="1258"/>
      <c r="B21" s="1261">
        <v>1</v>
      </c>
      <c r="C21" s="1264" t="s">
        <v>1244</v>
      </c>
      <c r="D21" s="1265"/>
      <c r="E21" s="1261" t="s">
        <v>557</v>
      </c>
      <c r="F21" s="1262">
        <v>600</v>
      </c>
      <c r="G21" s="1038">
        <f t="shared" si="0"/>
        <v>600</v>
      </c>
    </row>
    <row r="22" spans="1:7" ht="25.5" customHeight="1" x14ac:dyDescent="0.25">
      <c r="A22" s="1258"/>
      <c r="B22" s="1261">
        <v>1</v>
      </c>
      <c r="C22" s="1264" t="s">
        <v>1246</v>
      </c>
      <c r="D22" s="1265"/>
      <c r="E22" s="1261" t="s">
        <v>557</v>
      </c>
      <c r="F22" s="1262">
        <v>5000</v>
      </c>
      <c r="G22" s="1038">
        <f t="shared" si="0"/>
        <v>5000</v>
      </c>
    </row>
    <row r="23" spans="1:7" ht="25.5" customHeight="1" x14ac:dyDescent="0.25">
      <c r="A23" s="1258"/>
      <c r="B23" s="1261">
        <v>1</v>
      </c>
      <c r="C23" s="1264" t="s">
        <v>1311</v>
      </c>
      <c r="D23" s="1265"/>
      <c r="E23" s="1261" t="s">
        <v>557</v>
      </c>
      <c r="F23" s="1262">
        <v>3000</v>
      </c>
      <c r="G23" s="1038">
        <f t="shared" si="0"/>
        <v>3000</v>
      </c>
    </row>
    <row r="24" spans="1:7" ht="25.5" customHeight="1" x14ac:dyDescent="0.25">
      <c r="A24" s="1258"/>
      <c r="B24" s="1261">
        <v>1</v>
      </c>
      <c r="C24" s="1264" t="s">
        <v>1247</v>
      </c>
      <c r="D24" s="1265"/>
      <c r="E24" s="1261" t="s">
        <v>557</v>
      </c>
      <c r="F24" s="1262">
        <v>2000</v>
      </c>
      <c r="G24" s="1038">
        <f t="shared" si="0"/>
        <v>2000</v>
      </c>
    </row>
    <row r="25" spans="1:7" ht="25.5" customHeight="1" x14ac:dyDescent="0.25">
      <c r="A25" s="1258"/>
      <c r="B25" s="1261">
        <v>1</v>
      </c>
      <c r="C25" s="1454" t="s">
        <v>1239</v>
      </c>
      <c r="D25" s="1455"/>
      <c r="E25" s="1261" t="s">
        <v>557</v>
      </c>
      <c r="F25" s="1262">
        <v>3000</v>
      </c>
      <c r="G25" s="1038">
        <f t="shared" si="0"/>
        <v>3000</v>
      </c>
    </row>
    <row r="26" spans="1:7" ht="25.5" customHeight="1" x14ac:dyDescent="0.25">
      <c r="A26" s="1258"/>
      <c r="B26" s="1261">
        <v>1</v>
      </c>
      <c r="C26" s="1341" t="s">
        <v>1316</v>
      </c>
      <c r="D26" s="1342"/>
      <c r="E26" s="1261" t="s">
        <v>1312</v>
      </c>
      <c r="F26" s="1262">
        <v>178075</v>
      </c>
      <c r="G26" s="1038">
        <f t="shared" si="0"/>
        <v>178075</v>
      </c>
    </row>
    <row r="27" spans="1:7" ht="25.5" customHeight="1" x14ac:dyDescent="0.25">
      <c r="A27" s="1258"/>
      <c r="B27" s="1261">
        <v>1</v>
      </c>
      <c r="C27" s="1346" t="s">
        <v>1318</v>
      </c>
      <c r="D27" s="1347"/>
      <c r="E27" s="1261" t="s">
        <v>1312</v>
      </c>
      <c r="F27" s="1262">
        <v>104510</v>
      </c>
      <c r="G27" s="1038">
        <f t="shared" si="0"/>
        <v>104510</v>
      </c>
    </row>
    <row r="28" spans="1:7" ht="25.5" customHeight="1" x14ac:dyDescent="0.25">
      <c r="A28" s="1258"/>
      <c r="B28" s="1261">
        <v>1</v>
      </c>
      <c r="C28" s="1341" t="s">
        <v>1313</v>
      </c>
      <c r="D28" s="1342"/>
      <c r="E28" s="1261" t="s">
        <v>1312</v>
      </c>
      <c r="F28" s="1262">
        <v>200000</v>
      </c>
      <c r="G28" s="1038">
        <f t="shared" si="0"/>
        <v>200000</v>
      </c>
    </row>
    <row r="29" spans="1:7" ht="25.5" customHeight="1" x14ac:dyDescent="0.25">
      <c r="A29" s="1258"/>
      <c r="B29" s="1261">
        <v>1</v>
      </c>
      <c r="C29" s="1454" t="s">
        <v>1248</v>
      </c>
      <c r="D29" s="1455"/>
      <c r="E29" s="1261" t="s">
        <v>557</v>
      </c>
      <c r="F29" s="1262">
        <v>60000</v>
      </c>
      <c r="G29" s="1038">
        <f t="shared" si="0"/>
        <v>60000</v>
      </c>
    </row>
    <row r="30" spans="1:7" ht="25.5" customHeight="1" x14ac:dyDescent="0.2">
      <c r="B30" s="1040" t="s">
        <v>558</v>
      </c>
      <c r="C30" s="1430"/>
      <c r="D30" s="1431"/>
      <c r="E30" s="1266"/>
      <c r="F30" s="1047"/>
      <c r="G30" s="1267">
        <f>SUM(G13:G29)</f>
        <v>635185</v>
      </c>
    </row>
    <row r="31" spans="1:7" ht="15.75" x14ac:dyDescent="0.25">
      <c r="A31" s="1258"/>
      <c r="B31" s="1259"/>
      <c r="C31" s="1258"/>
      <c r="D31" s="1258"/>
      <c r="E31" s="1257"/>
      <c r="F31" s="1268"/>
      <c r="G31" s="1268"/>
    </row>
    <row r="32" spans="1:7" ht="15.75" x14ac:dyDescent="0.25">
      <c r="A32" s="1259" t="s">
        <v>368</v>
      </c>
      <c r="B32" s="1258"/>
      <c r="C32" s="1258"/>
      <c r="D32" s="1258"/>
      <c r="E32" s="1257"/>
      <c r="F32" s="1268"/>
      <c r="G32" s="1268"/>
    </row>
    <row r="33" spans="1:7" ht="15.75" x14ac:dyDescent="0.25">
      <c r="A33" s="1259" t="s">
        <v>458</v>
      </c>
      <c r="B33" s="1258"/>
      <c r="C33" s="1258"/>
      <c r="D33" s="1258"/>
      <c r="E33" s="1257"/>
      <c r="F33" s="1268"/>
      <c r="G33" s="1268"/>
    </row>
    <row r="34" spans="1:7" ht="15.75" x14ac:dyDescent="0.25">
      <c r="A34" s="1259" t="s">
        <v>458</v>
      </c>
      <c r="B34" s="1032" t="s">
        <v>21</v>
      </c>
      <c r="C34" s="1033"/>
      <c r="D34" s="1033"/>
      <c r="E34" s="1260"/>
      <c r="F34" s="1269" t="s">
        <v>22</v>
      </c>
      <c r="G34" s="1269" t="s">
        <v>639</v>
      </c>
    </row>
    <row r="35" spans="1:7" ht="15.75" x14ac:dyDescent="0.25">
      <c r="A35" s="1258"/>
      <c r="B35" s="1034" t="s">
        <v>23</v>
      </c>
      <c r="C35" s="1436" t="s">
        <v>24</v>
      </c>
      <c r="D35" s="1436"/>
      <c r="E35" s="1034" t="s">
        <v>658</v>
      </c>
      <c r="F35" s="1270" t="s">
        <v>26</v>
      </c>
      <c r="G35" s="1270" t="s">
        <v>22</v>
      </c>
    </row>
    <row r="36" spans="1:7" ht="25.5" customHeight="1" x14ac:dyDescent="0.25">
      <c r="A36" s="1258"/>
      <c r="B36" s="1261">
        <v>1</v>
      </c>
      <c r="C36" s="1264" t="s">
        <v>1238</v>
      </c>
      <c r="D36" s="1265"/>
      <c r="E36" s="1261" t="s">
        <v>557</v>
      </c>
      <c r="F36" s="1262">
        <v>35000</v>
      </c>
      <c r="G36" s="1038">
        <f>B36*F36</f>
        <v>35000</v>
      </c>
    </row>
    <row r="37" spans="1:7" ht="25.5" customHeight="1" x14ac:dyDescent="0.25">
      <c r="A37" s="1258"/>
      <c r="B37" s="1261"/>
      <c r="C37" s="1264"/>
      <c r="D37" s="1265"/>
      <c r="E37" s="1261"/>
      <c r="F37" s="1262"/>
      <c r="G37" s="1038">
        <f>B37*F37</f>
        <v>0</v>
      </c>
    </row>
    <row r="38" spans="1:7" ht="25.5" customHeight="1" x14ac:dyDescent="0.25">
      <c r="A38" s="1258"/>
      <c r="B38" s="1261"/>
      <c r="C38" s="1264"/>
      <c r="D38" s="1265"/>
      <c r="E38" s="1261"/>
      <c r="F38" s="1262"/>
      <c r="G38" s="1038">
        <f>B38*F38</f>
        <v>0</v>
      </c>
    </row>
    <row r="39" spans="1:7" ht="25.5" customHeight="1" x14ac:dyDescent="0.2">
      <c r="B39" s="1040" t="s">
        <v>558</v>
      </c>
      <c r="C39" s="1430"/>
      <c r="D39" s="1431"/>
      <c r="E39" s="1266"/>
      <c r="F39" s="1047"/>
      <c r="G39" s="1267">
        <f>SUM(G36:G38)</f>
        <v>35000</v>
      </c>
    </row>
    <row r="40" spans="1:7" ht="15.75" x14ac:dyDescent="0.25">
      <c r="A40" s="1258"/>
      <c r="B40" s="1033"/>
      <c r="C40" s="1033"/>
      <c r="D40" s="1033"/>
      <c r="E40" s="1260"/>
      <c r="F40" s="1033"/>
      <c r="G40" s="1033"/>
    </row>
    <row r="41" spans="1:7" ht="15.75" x14ac:dyDescent="0.25">
      <c r="A41" s="1259" t="s">
        <v>205</v>
      </c>
      <c r="B41" s="1258"/>
      <c r="C41" s="1258"/>
      <c r="D41" s="1258"/>
      <c r="E41" s="1257"/>
      <c r="F41" s="1258"/>
      <c r="G41" s="1258"/>
    </row>
    <row r="42" spans="1:7" ht="15.75" x14ac:dyDescent="0.25">
      <c r="A42" s="1259" t="s">
        <v>207</v>
      </c>
      <c r="B42" s="1258"/>
      <c r="C42" s="1258"/>
      <c r="D42" s="1258"/>
      <c r="E42" s="1257"/>
      <c r="F42" s="1258"/>
      <c r="G42" s="1258"/>
    </row>
    <row r="43" spans="1:7" ht="15.75" x14ac:dyDescent="0.25">
      <c r="A43" s="1259" t="s">
        <v>206</v>
      </c>
      <c r="B43" s="1258"/>
      <c r="C43" s="1258"/>
      <c r="D43" s="1258"/>
      <c r="E43" s="1257"/>
      <c r="F43" s="1258"/>
      <c r="G43" s="1258"/>
    </row>
    <row r="44" spans="1:7" ht="15.75" x14ac:dyDescent="0.25">
      <c r="A44" s="1271"/>
      <c r="B44" s="1271"/>
      <c r="C44" s="1271"/>
      <c r="D44" s="1271"/>
      <c r="E44" s="1272"/>
      <c r="F44" s="1271"/>
      <c r="G44" s="1271"/>
    </row>
    <row r="45" spans="1:7" ht="15.75" x14ac:dyDescent="0.25">
      <c r="A45" s="1271"/>
      <c r="B45" s="1271"/>
      <c r="C45" s="1271"/>
      <c r="D45" s="1271"/>
      <c r="E45" s="1272"/>
      <c r="F45" s="1271"/>
      <c r="G45" s="1271"/>
    </row>
    <row r="46" spans="1:7" ht="15.75" x14ac:dyDescent="0.25">
      <c r="A46" s="1271"/>
      <c r="B46" s="1271"/>
      <c r="C46" s="1271"/>
      <c r="D46" s="1271"/>
      <c r="E46" s="1272"/>
      <c r="F46" s="1271"/>
      <c r="G46" s="1271"/>
    </row>
    <row r="47" spans="1:7" ht="15.75" x14ac:dyDescent="0.25">
      <c r="A47" s="1271"/>
      <c r="B47" s="1271"/>
      <c r="C47" s="1271"/>
      <c r="D47" s="1271"/>
      <c r="E47" s="1272"/>
      <c r="F47" s="1271"/>
      <c r="G47" s="1271"/>
    </row>
    <row r="48" spans="1:7" ht="15.75" x14ac:dyDescent="0.25">
      <c r="A48" s="1271"/>
      <c r="B48" s="1271"/>
      <c r="C48" s="1271"/>
      <c r="D48" s="1271"/>
      <c r="E48" s="1272"/>
      <c r="F48" s="1271"/>
      <c r="G48" s="1271"/>
    </row>
    <row r="49" spans="1:7" ht="15.75" x14ac:dyDescent="0.25">
      <c r="A49" s="1271"/>
      <c r="B49" s="1271"/>
      <c r="C49" s="1271"/>
      <c r="D49" s="1271"/>
      <c r="E49" s="1272"/>
      <c r="F49" s="1271"/>
      <c r="G49" s="1271"/>
    </row>
    <row r="50" spans="1:7" ht="15.75" x14ac:dyDescent="0.25">
      <c r="A50" s="1271"/>
      <c r="B50" s="1271"/>
      <c r="C50" s="1271"/>
      <c r="D50" s="1271"/>
      <c r="E50" s="1272"/>
      <c r="F50" s="1271"/>
      <c r="G50" s="1271"/>
    </row>
    <row r="51" spans="1:7" ht="15" x14ac:dyDescent="0.25">
      <c r="A51" s="1243"/>
      <c r="B51" s="1243"/>
      <c r="C51" s="1243"/>
      <c r="D51" s="1243"/>
      <c r="E51" s="1244"/>
      <c r="F51" s="1243"/>
      <c r="G51" s="1243"/>
    </row>
    <row r="52" spans="1:7" ht="15" x14ac:dyDescent="0.25">
      <c r="A52" s="1243"/>
      <c r="B52" s="1243"/>
      <c r="C52" s="1243"/>
      <c r="D52" s="1243"/>
      <c r="E52" s="1244"/>
      <c r="F52" s="1243"/>
      <c r="G52" s="1243"/>
    </row>
    <row r="53" spans="1:7" ht="15" x14ac:dyDescent="0.25">
      <c r="A53" s="1243"/>
      <c r="B53" s="1243"/>
      <c r="C53" s="1243"/>
      <c r="D53" s="1243"/>
      <c r="E53" s="1244"/>
      <c r="F53" s="1243"/>
      <c r="G53" s="1243"/>
    </row>
    <row r="54" spans="1:7" ht="15" x14ac:dyDescent="0.25">
      <c r="A54" s="1243"/>
      <c r="B54" s="1243"/>
      <c r="C54" s="1243"/>
      <c r="D54" s="1243"/>
      <c r="E54" s="1244"/>
      <c r="F54" s="1243"/>
      <c r="G54" s="1243"/>
    </row>
    <row r="55" spans="1:7" ht="15" x14ac:dyDescent="0.25">
      <c r="A55" s="1243"/>
      <c r="B55" s="1243"/>
      <c r="C55" s="1243"/>
      <c r="D55" s="1243"/>
      <c r="E55" s="1244"/>
      <c r="F55" s="1243"/>
      <c r="G55" s="1243"/>
    </row>
    <row r="56" spans="1:7" ht="15" x14ac:dyDescent="0.25">
      <c r="A56" s="1243"/>
      <c r="B56" s="1243"/>
      <c r="C56" s="1243"/>
      <c r="D56" s="1243"/>
      <c r="E56" s="1244"/>
      <c r="F56" s="1243"/>
      <c r="G56" s="1243"/>
    </row>
    <row r="57" spans="1:7" ht="15" x14ac:dyDescent="0.25">
      <c r="A57" s="1243"/>
      <c r="B57" s="1243"/>
      <c r="C57" s="1243"/>
      <c r="D57" s="1243"/>
      <c r="E57" s="1244"/>
      <c r="F57" s="1243"/>
      <c r="G57" s="1243"/>
    </row>
    <row r="58" spans="1:7" ht="15" x14ac:dyDescent="0.25">
      <c r="A58" s="1243"/>
      <c r="B58" s="1243"/>
      <c r="C58" s="1243"/>
      <c r="D58" s="1243"/>
      <c r="E58" s="1244"/>
      <c r="F58" s="1243"/>
      <c r="G58" s="1243"/>
    </row>
    <row r="59" spans="1:7" ht="15" x14ac:dyDescent="0.25">
      <c r="A59" s="1243"/>
      <c r="B59" s="1243"/>
      <c r="C59" s="1243"/>
      <c r="D59" s="1243"/>
      <c r="E59" s="1244"/>
      <c r="F59" s="1243"/>
      <c r="G59" s="1243"/>
    </row>
    <row r="60" spans="1:7" ht="15" x14ac:dyDescent="0.25">
      <c r="A60" s="1243"/>
      <c r="B60" s="1243"/>
      <c r="C60" s="1243"/>
      <c r="D60" s="1243"/>
      <c r="E60" s="1244"/>
      <c r="F60" s="1243"/>
      <c r="G60" s="1243"/>
    </row>
    <row r="61" spans="1:7" ht="15" x14ac:dyDescent="0.25">
      <c r="A61" s="1243"/>
      <c r="B61" s="1243"/>
      <c r="C61" s="1243"/>
      <c r="D61" s="1243"/>
      <c r="E61" s="1244"/>
      <c r="F61" s="1243"/>
      <c r="G61" s="1243"/>
    </row>
    <row r="62" spans="1:7" ht="15" x14ac:dyDescent="0.25">
      <c r="A62" s="1243"/>
      <c r="B62" s="1243"/>
      <c r="C62" s="1243"/>
      <c r="D62" s="1243"/>
      <c r="E62" s="1244"/>
      <c r="F62" s="1243"/>
      <c r="G62" s="1243"/>
    </row>
    <row r="63" spans="1:7" ht="15" x14ac:dyDescent="0.25">
      <c r="A63" s="1243"/>
      <c r="B63" s="1243"/>
      <c r="C63" s="1243"/>
      <c r="D63" s="1243"/>
      <c r="E63" s="1244"/>
      <c r="F63" s="1243"/>
      <c r="G63" s="1243"/>
    </row>
    <row r="64" spans="1:7" ht="15" x14ac:dyDescent="0.25">
      <c r="A64" s="1243"/>
      <c r="B64" s="1243"/>
      <c r="C64" s="1243"/>
      <c r="D64" s="1243"/>
      <c r="E64" s="1244"/>
      <c r="F64" s="1243"/>
      <c r="G64" s="1243"/>
    </row>
    <row r="65" spans="1:7" ht="15" x14ac:dyDescent="0.25">
      <c r="A65" s="1243"/>
      <c r="B65" s="1243"/>
      <c r="C65" s="1243"/>
      <c r="D65" s="1243"/>
      <c r="E65" s="1244"/>
      <c r="F65" s="1243"/>
      <c r="G65" s="1243"/>
    </row>
    <row r="66" spans="1:7" ht="15" x14ac:dyDescent="0.25">
      <c r="A66" s="1243"/>
      <c r="B66" s="1243"/>
      <c r="C66" s="1243"/>
      <c r="D66" s="1243"/>
      <c r="E66" s="1244"/>
      <c r="F66" s="1243"/>
      <c r="G66" s="1243"/>
    </row>
    <row r="67" spans="1:7" ht="15" x14ac:dyDescent="0.25">
      <c r="A67" s="1243"/>
      <c r="B67" s="1243"/>
      <c r="C67" s="1243"/>
      <c r="D67" s="1243"/>
      <c r="E67" s="1244"/>
      <c r="F67" s="1243"/>
      <c r="G67" s="1243"/>
    </row>
    <row r="68" spans="1:7" ht="15" x14ac:dyDescent="0.25">
      <c r="A68" s="1243"/>
      <c r="B68" s="1243"/>
      <c r="C68" s="1243"/>
      <c r="D68" s="1243"/>
      <c r="E68" s="1244"/>
      <c r="F68" s="1243"/>
      <c r="G68" s="1243"/>
    </row>
    <row r="69" spans="1:7" ht="15" x14ac:dyDescent="0.25">
      <c r="A69" s="1243"/>
      <c r="B69" s="1243"/>
      <c r="C69" s="1243"/>
      <c r="D69" s="1243"/>
      <c r="E69" s="1244"/>
      <c r="F69" s="1243"/>
      <c r="G69" s="1243"/>
    </row>
    <row r="70" spans="1:7" ht="15" x14ac:dyDescent="0.25">
      <c r="A70" s="1243"/>
      <c r="B70" s="1243"/>
      <c r="C70" s="1243"/>
      <c r="D70" s="1243"/>
      <c r="E70" s="1244"/>
      <c r="F70" s="1243"/>
      <c r="G70" s="1243"/>
    </row>
    <row r="71" spans="1:7" ht="15" x14ac:dyDescent="0.25">
      <c r="A71" s="1243"/>
      <c r="B71" s="1243"/>
      <c r="C71" s="1243"/>
      <c r="D71" s="1243"/>
      <c r="E71" s="1244"/>
      <c r="F71" s="1243"/>
      <c r="G71" s="1243"/>
    </row>
    <row r="72" spans="1:7" ht="15" x14ac:dyDescent="0.25">
      <c r="A72" s="1243"/>
      <c r="B72" s="1243"/>
      <c r="C72" s="1243"/>
      <c r="D72" s="1243"/>
      <c r="E72" s="1244"/>
      <c r="F72" s="1243"/>
      <c r="G72" s="1243"/>
    </row>
    <row r="73" spans="1:7" ht="15" x14ac:dyDescent="0.25">
      <c r="A73" s="1243"/>
      <c r="B73" s="1243"/>
      <c r="C73" s="1243"/>
      <c r="D73" s="1243"/>
      <c r="E73" s="1244"/>
      <c r="F73" s="1243"/>
      <c r="G73" s="1243"/>
    </row>
    <row r="74" spans="1:7" ht="15" x14ac:dyDescent="0.25">
      <c r="A74" s="1243"/>
      <c r="B74" s="1243"/>
      <c r="C74" s="1243"/>
      <c r="D74" s="1243"/>
      <c r="E74" s="1244"/>
      <c r="F74" s="1243"/>
      <c r="G74" s="1243"/>
    </row>
    <row r="75" spans="1:7" ht="15" x14ac:dyDescent="0.25">
      <c r="A75" s="1243"/>
      <c r="B75" s="1243"/>
      <c r="C75" s="1243"/>
      <c r="D75" s="1243"/>
      <c r="E75" s="1244"/>
      <c r="F75" s="1243"/>
      <c r="G75" s="1243"/>
    </row>
    <row r="76" spans="1:7" ht="15" x14ac:dyDescent="0.25">
      <c r="A76" s="1243"/>
      <c r="B76" s="1243"/>
      <c r="C76" s="1243"/>
      <c r="D76" s="1243"/>
      <c r="E76" s="1244"/>
      <c r="F76" s="1243"/>
      <c r="G76" s="1243"/>
    </row>
    <row r="77" spans="1:7" ht="15" x14ac:dyDescent="0.25">
      <c r="A77" s="1243"/>
      <c r="B77" s="1243"/>
      <c r="C77" s="1243"/>
      <c r="D77" s="1243"/>
      <c r="E77" s="1244"/>
      <c r="F77" s="1243"/>
      <c r="G77" s="1243"/>
    </row>
    <row r="78" spans="1:7" ht="15" x14ac:dyDescent="0.25">
      <c r="A78" s="1243"/>
      <c r="B78" s="1243"/>
      <c r="C78" s="1243"/>
      <c r="D78" s="1243"/>
      <c r="E78" s="1244"/>
      <c r="F78" s="1243"/>
      <c r="G78" s="1243"/>
    </row>
    <row r="79" spans="1:7" ht="15" x14ac:dyDescent="0.25">
      <c r="A79" s="1243"/>
      <c r="B79" s="1243"/>
      <c r="C79" s="1243"/>
      <c r="D79" s="1243"/>
      <c r="E79" s="1244"/>
      <c r="F79" s="1243"/>
      <c r="G79" s="1243"/>
    </row>
    <row r="80" spans="1:7" ht="15" x14ac:dyDescent="0.25">
      <c r="A80" s="1243"/>
      <c r="B80" s="1243"/>
      <c r="C80" s="1243"/>
      <c r="D80" s="1243"/>
      <c r="E80" s="1244"/>
      <c r="F80" s="1243"/>
      <c r="G80" s="1243"/>
    </row>
    <row r="81" spans="1:7" ht="15" x14ac:dyDescent="0.25">
      <c r="A81" s="1243"/>
      <c r="B81" s="1243"/>
      <c r="C81" s="1243"/>
      <c r="D81" s="1243"/>
      <c r="E81" s="1244"/>
      <c r="F81" s="1243"/>
      <c r="G81" s="1243"/>
    </row>
    <row r="82" spans="1:7" ht="15" x14ac:dyDescent="0.25">
      <c r="A82" s="1243"/>
      <c r="B82" s="1243"/>
      <c r="C82" s="1243"/>
      <c r="D82" s="1243"/>
      <c r="E82" s="1244"/>
      <c r="F82" s="1243"/>
      <c r="G82" s="1243"/>
    </row>
    <row r="83" spans="1:7" ht="15" x14ac:dyDescent="0.25">
      <c r="A83" s="1243"/>
      <c r="B83" s="1243"/>
      <c r="C83" s="1243"/>
      <c r="D83" s="1243"/>
      <c r="E83" s="1244"/>
      <c r="F83" s="1243"/>
      <c r="G83" s="1243"/>
    </row>
    <row r="84" spans="1:7" ht="15" x14ac:dyDescent="0.25">
      <c r="A84" s="1243"/>
      <c r="B84" s="1243"/>
      <c r="C84" s="1243"/>
      <c r="D84" s="1243"/>
      <c r="E84" s="1244"/>
      <c r="F84" s="1243"/>
      <c r="G84" s="1243"/>
    </row>
    <row r="85" spans="1:7" ht="15" x14ac:dyDescent="0.25">
      <c r="A85" s="1243"/>
      <c r="B85" s="1243"/>
      <c r="C85" s="1243"/>
      <c r="D85" s="1243"/>
      <c r="E85" s="1244"/>
      <c r="F85" s="1243"/>
      <c r="G85" s="1243"/>
    </row>
    <row r="86" spans="1:7" ht="15" x14ac:dyDescent="0.25">
      <c r="A86" s="1243"/>
      <c r="B86" s="1243"/>
      <c r="C86" s="1243"/>
      <c r="D86" s="1243"/>
      <c r="E86" s="1244"/>
      <c r="F86" s="1243"/>
      <c r="G86" s="1243"/>
    </row>
    <row r="87" spans="1:7" ht="15" x14ac:dyDescent="0.25">
      <c r="A87" s="1243"/>
      <c r="B87" s="1243"/>
      <c r="C87" s="1243"/>
      <c r="D87" s="1243"/>
      <c r="E87" s="1244"/>
      <c r="F87" s="1243"/>
      <c r="G87" s="1243"/>
    </row>
    <row r="88" spans="1:7" ht="15" x14ac:dyDescent="0.25">
      <c r="A88" s="1243"/>
      <c r="B88" s="1243"/>
      <c r="C88" s="1243"/>
      <c r="D88" s="1243"/>
      <c r="E88" s="1244"/>
      <c r="F88" s="1243"/>
      <c r="G88" s="1243"/>
    </row>
    <row r="89" spans="1:7" ht="15" x14ac:dyDescent="0.25">
      <c r="A89" s="1243"/>
      <c r="B89" s="1243"/>
      <c r="C89" s="1243"/>
      <c r="D89" s="1243"/>
      <c r="E89" s="1244"/>
      <c r="F89" s="1243"/>
      <c r="G89" s="1243"/>
    </row>
    <row r="90" spans="1:7" ht="15" x14ac:dyDescent="0.25">
      <c r="A90" s="1243"/>
      <c r="B90" s="1243"/>
      <c r="C90" s="1243"/>
      <c r="D90" s="1243"/>
      <c r="E90" s="1244"/>
      <c r="F90" s="1243"/>
      <c r="G90" s="1243"/>
    </row>
    <row r="91" spans="1:7" ht="15" x14ac:dyDescent="0.25">
      <c r="A91" s="1243"/>
      <c r="B91" s="1243"/>
      <c r="C91" s="1243"/>
      <c r="D91" s="1243"/>
      <c r="E91" s="1244"/>
      <c r="F91" s="1243"/>
      <c r="G91" s="1243"/>
    </row>
    <row r="92" spans="1:7" ht="15" x14ac:dyDescent="0.25">
      <c r="A92" s="1243"/>
      <c r="B92" s="1243"/>
      <c r="C92" s="1243"/>
      <c r="D92" s="1243"/>
      <c r="E92" s="1244"/>
      <c r="F92" s="1243"/>
      <c r="G92" s="1243"/>
    </row>
    <row r="93" spans="1:7" ht="15" x14ac:dyDescent="0.25">
      <c r="A93" s="1243"/>
      <c r="B93" s="1243"/>
      <c r="C93" s="1243"/>
      <c r="D93" s="1243"/>
      <c r="E93" s="1244"/>
      <c r="F93" s="1243"/>
      <c r="G93" s="1243"/>
    </row>
    <row r="94" spans="1:7" ht="15" x14ac:dyDescent="0.25">
      <c r="A94" s="1243"/>
      <c r="B94" s="1243"/>
      <c r="C94" s="1243"/>
      <c r="D94" s="1243"/>
      <c r="E94" s="1244"/>
      <c r="F94" s="1243"/>
      <c r="G94" s="1243"/>
    </row>
    <row r="95" spans="1:7" ht="15" x14ac:dyDescent="0.25">
      <c r="A95" s="1243"/>
      <c r="B95" s="1243"/>
      <c r="C95" s="1243"/>
      <c r="D95" s="1243"/>
      <c r="E95" s="1244"/>
      <c r="F95" s="1243"/>
      <c r="G95" s="1243"/>
    </row>
    <row r="96" spans="1:7" ht="15" x14ac:dyDescent="0.25">
      <c r="A96" s="1243"/>
      <c r="B96" s="1243"/>
      <c r="C96" s="1243"/>
      <c r="D96" s="1243"/>
      <c r="E96" s="1244"/>
      <c r="F96" s="1243"/>
      <c r="G96" s="1243"/>
    </row>
    <row r="97" spans="1:7" ht="15" x14ac:dyDescent="0.25">
      <c r="A97" s="1243"/>
      <c r="B97" s="1243"/>
      <c r="C97" s="1243"/>
      <c r="D97" s="1243"/>
      <c r="E97" s="1244"/>
      <c r="F97" s="1243"/>
      <c r="G97" s="1243"/>
    </row>
    <row r="98" spans="1:7" ht="15" x14ac:dyDescent="0.25">
      <c r="A98" s="1243"/>
      <c r="B98" s="1243"/>
      <c r="C98" s="1243"/>
      <c r="D98" s="1243"/>
      <c r="E98" s="1244"/>
      <c r="F98" s="1243"/>
      <c r="G98" s="1243"/>
    </row>
    <row r="99" spans="1:7" ht="15" x14ac:dyDescent="0.25">
      <c r="A99" s="1243"/>
      <c r="B99" s="1243"/>
      <c r="C99" s="1243"/>
      <c r="D99" s="1243"/>
      <c r="E99" s="1244"/>
      <c r="F99" s="1243"/>
      <c r="G99" s="1243"/>
    </row>
    <row r="100" spans="1:7" ht="15" x14ac:dyDescent="0.25">
      <c r="A100" s="1243"/>
      <c r="B100" s="1243"/>
      <c r="C100" s="1243"/>
      <c r="D100" s="1243"/>
      <c r="E100" s="1244"/>
      <c r="F100" s="1243"/>
      <c r="G100" s="1243"/>
    </row>
    <row r="101" spans="1:7" ht="15" x14ac:dyDescent="0.25">
      <c r="A101" s="1243"/>
      <c r="B101" s="1243"/>
      <c r="C101" s="1243"/>
      <c r="D101" s="1243"/>
      <c r="E101" s="1244"/>
      <c r="F101" s="1243"/>
      <c r="G101" s="1243"/>
    </row>
    <row r="102" spans="1:7" ht="15" x14ac:dyDescent="0.25">
      <c r="A102" s="1243"/>
      <c r="B102" s="1243"/>
      <c r="C102" s="1243"/>
      <c r="D102" s="1243"/>
      <c r="E102" s="1244"/>
      <c r="F102" s="1243"/>
      <c r="G102" s="1243"/>
    </row>
    <row r="103" spans="1:7" ht="15" x14ac:dyDescent="0.25">
      <c r="A103" s="1243"/>
      <c r="B103" s="1243"/>
      <c r="C103" s="1243"/>
      <c r="D103" s="1243"/>
      <c r="E103" s="1244"/>
      <c r="F103" s="1243"/>
      <c r="G103" s="1243"/>
    </row>
    <row r="104" spans="1:7" ht="15" x14ac:dyDescent="0.25">
      <c r="A104" s="1243"/>
      <c r="B104" s="1243"/>
      <c r="C104" s="1243"/>
      <c r="D104" s="1243"/>
      <c r="E104" s="1244"/>
      <c r="F104" s="1243"/>
      <c r="G104" s="1243"/>
    </row>
    <row r="105" spans="1:7" ht="15" x14ac:dyDescent="0.25">
      <c r="A105" s="1243"/>
      <c r="B105" s="1243"/>
      <c r="C105" s="1243"/>
      <c r="D105" s="1243"/>
      <c r="E105" s="1244"/>
      <c r="F105" s="1243"/>
      <c r="G105" s="1243"/>
    </row>
    <row r="106" spans="1:7" ht="15" x14ac:dyDescent="0.25">
      <c r="A106" s="1243"/>
      <c r="B106" s="1243"/>
      <c r="C106" s="1243"/>
      <c r="D106" s="1243"/>
      <c r="E106" s="1244"/>
      <c r="F106" s="1243"/>
      <c r="G106" s="1243"/>
    </row>
    <row r="107" spans="1:7" ht="15" x14ac:dyDescent="0.25">
      <c r="A107" s="1243"/>
      <c r="B107" s="1243"/>
      <c r="C107" s="1243"/>
      <c r="D107" s="1243"/>
      <c r="E107" s="1244"/>
      <c r="F107" s="1243"/>
      <c r="G107" s="1243"/>
    </row>
    <row r="108" spans="1:7" ht="15" x14ac:dyDescent="0.25">
      <c r="A108" s="1243"/>
      <c r="B108" s="1243"/>
      <c r="C108" s="1243"/>
      <c r="D108" s="1243"/>
      <c r="E108" s="1244"/>
      <c r="F108" s="1243"/>
      <c r="G108" s="1243"/>
    </row>
    <row r="109" spans="1:7" ht="15" x14ac:dyDescent="0.25">
      <c r="A109" s="1243"/>
      <c r="B109" s="1243"/>
      <c r="C109" s="1243"/>
      <c r="D109" s="1243"/>
      <c r="E109" s="1244"/>
      <c r="F109" s="1243"/>
      <c r="G109" s="1243"/>
    </row>
    <row r="110" spans="1:7" ht="15" x14ac:dyDescent="0.25">
      <c r="A110" s="1254"/>
      <c r="B110" s="1254"/>
      <c r="C110" s="1254"/>
      <c r="D110" s="1254"/>
      <c r="E110" s="1273"/>
      <c r="F110" s="1254"/>
      <c r="G110" s="1254"/>
    </row>
    <row r="111" spans="1:7" ht="15" x14ac:dyDescent="0.25">
      <c r="A111" s="1254"/>
      <c r="B111" s="1254"/>
      <c r="C111" s="1254"/>
      <c r="D111" s="1254"/>
      <c r="E111" s="1273"/>
      <c r="F111" s="1254"/>
      <c r="G111" s="1254"/>
    </row>
    <row r="112" spans="1:7" ht="15" x14ac:dyDescent="0.25">
      <c r="A112" s="1254"/>
      <c r="B112" s="1254"/>
      <c r="C112" s="1254"/>
      <c r="D112" s="1254"/>
      <c r="E112" s="1273"/>
      <c r="F112" s="1254"/>
      <c r="G112" s="1254"/>
    </row>
    <row r="113" spans="1:7" ht="15" x14ac:dyDescent="0.25">
      <c r="A113" s="1254"/>
      <c r="B113" s="1254"/>
      <c r="C113" s="1254"/>
      <c r="D113" s="1254"/>
      <c r="E113" s="1273"/>
      <c r="F113" s="1254"/>
      <c r="G113" s="1254"/>
    </row>
    <row r="114" spans="1:7" ht="15" x14ac:dyDescent="0.25">
      <c r="A114" s="1254"/>
      <c r="B114" s="1254"/>
      <c r="C114" s="1254"/>
      <c r="D114" s="1254"/>
      <c r="E114" s="1273"/>
      <c r="F114" s="1254"/>
      <c r="G114" s="1254"/>
    </row>
    <row r="115" spans="1:7" ht="15" x14ac:dyDescent="0.25">
      <c r="A115" s="1254"/>
      <c r="B115" s="1254"/>
      <c r="C115" s="1254"/>
      <c r="D115" s="1254"/>
      <c r="E115" s="1273"/>
      <c r="F115" s="1254"/>
      <c r="G115" s="1254"/>
    </row>
    <row r="116" spans="1:7" ht="15" x14ac:dyDescent="0.25">
      <c r="A116" s="1254"/>
      <c r="B116" s="1254"/>
      <c r="C116" s="1254"/>
      <c r="D116" s="1254"/>
      <c r="E116" s="1273"/>
      <c r="F116" s="1254"/>
      <c r="G116" s="1254"/>
    </row>
    <row r="117" spans="1:7" ht="15" x14ac:dyDescent="0.25">
      <c r="A117" s="1254"/>
      <c r="B117" s="1254"/>
      <c r="C117" s="1254"/>
      <c r="D117" s="1254"/>
      <c r="E117" s="1273"/>
      <c r="F117" s="1254"/>
      <c r="G117" s="1254"/>
    </row>
    <row r="118" spans="1:7" ht="15" x14ac:dyDescent="0.25">
      <c r="A118" s="1254"/>
      <c r="B118" s="1254"/>
      <c r="C118" s="1254"/>
      <c r="D118" s="1254"/>
      <c r="E118" s="1273"/>
      <c r="F118" s="1254"/>
      <c r="G118" s="1254"/>
    </row>
    <row r="119" spans="1:7" ht="15" x14ac:dyDescent="0.25">
      <c r="A119" s="1254"/>
      <c r="B119" s="1254"/>
      <c r="C119" s="1254"/>
      <c r="D119" s="1254"/>
      <c r="E119" s="1273"/>
      <c r="F119" s="1254"/>
      <c r="G119" s="1254"/>
    </row>
    <row r="120" spans="1:7" ht="15" x14ac:dyDescent="0.25">
      <c r="A120" s="1254"/>
      <c r="B120" s="1254"/>
      <c r="C120" s="1254"/>
      <c r="D120" s="1254"/>
      <c r="E120" s="1273"/>
      <c r="F120" s="1254"/>
      <c r="G120" s="1254"/>
    </row>
    <row r="121" spans="1:7" ht="15" x14ac:dyDescent="0.25">
      <c r="A121" s="1254"/>
      <c r="B121" s="1254"/>
      <c r="C121" s="1254"/>
      <c r="D121" s="1254"/>
      <c r="E121" s="1273"/>
      <c r="F121" s="1254"/>
      <c r="G121" s="1254"/>
    </row>
    <row r="122" spans="1:7" ht="15" x14ac:dyDescent="0.25">
      <c r="A122" s="1254"/>
      <c r="B122" s="1254"/>
      <c r="C122" s="1254"/>
      <c r="D122" s="1254"/>
      <c r="E122" s="1273"/>
      <c r="F122" s="1254"/>
      <c r="G122" s="1254"/>
    </row>
    <row r="123" spans="1:7" ht="15" x14ac:dyDescent="0.25">
      <c r="A123" s="1254"/>
      <c r="B123" s="1254"/>
      <c r="C123" s="1254"/>
      <c r="D123" s="1254"/>
      <c r="E123" s="1273"/>
      <c r="F123" s="1254"/>
      <c r="G123" s="1254"/>
    </row>
    <row r="124" spans="1:7" ht="15" x14ac:dyDescent="0.25">
      <c r="A124" s="1254"/>
      <c r="B124" s="1254"/>
      <c r="C124" s="1254"/>
      <c r="D124" s="1254"/>
      <c r="E124" s="1273"/>
      <c r="F124" s="1254"/>
      <c r="G124" s="1254"/>
    </row>
    <row r="125" spans="1:7" ht="15" x14ac:dyDescent="0.25">
      <c r="A125" s="1254"/>
      <c r="B125" s="1254"/>
      <c r="C125" s="1254"/>
      <c r="D125" s="1254"/>
      <c r="E125" s="1273"/>
      <c r="F125" s="1254"/>
      <c r="G125" s="1254"/>
    </row>
    <row r="126" spans="1:7" ht="15" x14ac:dyDescent="0.25">
      <c r="A126" s="1254"/>
      <c r="B126" s="1254"/>
      <c r="C126" s="1254"/>
      <c r="D126" s="1254"/>
      <c r="E126" s="1273"/>
      <c r="F126" s="1254"/>
      <c r="G126" s="1254"/>
    </row>
    <row r="127" spans="1:7" ht="15" x14ac:dyDescent="0.25">
      <c r="A127" s="1254"/>
      <c r="B127" s="1254"/>
      <c r="C127" s="1254"/>
      <c r="D127" s="1254"/>
      <c r="E127" s="1273"/>
      <c r="F127" s="1254"/>
      <c r="G127" s="1254"/>
    </row>
    <row r="128" spans="1:7" ht="15" x14ac:dyDescent="0.25">
      <c r="A128" s="1254"/>
      <c r="B128" s="1254"/>
      <c r="C128" s="1254"/>
      <c r="D128" s="1254"/>
      <c r="E128" s="1273"/>
      <c r="F128" s="1254"/>
      <c r="G128" s="1254"/>
    </row>
    <row r="129" spans="1:7" ht="15" x14ac:dyDescent="0.25">
      <c r="A129" s="1254"/>
      <c r="B129" s="1254"/>
      <c r="C129" s="1254"/>
      <c r="D129" s="1254"/>
      <c r="E129" s="1273"/>
      <c r="F129" s="1254"/>
      <c r="G129" s="1254"/>
    </row>
    <row r="130" spans="1:7" ht="15" x14ac:dyDescent="0.25">
      <c r="A130" s="1254"/>
      <c r="B130" s="1254"/>
      <c r="C130" s="1254"/>
      <c r="D130" s="1254"/>
      <c r="E130" s="1273"/>
      <c r="F130" s="1254"/>
      <c r="G130" s="1254"/>
    </row>
    <row r="131" spans="1:7" ht="15" x14ac:dyDescent="0.25">
      <c r="A131" s="1254"/>
      <c r="B131" s="1254"/>
      <c r="C131" s="1254"/>
      <c r="D131" s="1254"/>
      <c r="E131" s="1273"/>
      <c r="F131" s="1254"/>
      <c r="G131" s="1254"/>
    </row>
    <row r="132" spans="1:7" ht="15" x14ac:dyDescent="0.25">
      <c r="A132" s="1254"/>
      <c r="B132" s="1254"/>
      <c r="C132" s="1254"/>
      <c r="D132" s="1254"/>
      <c r="E132" s="1273"/>
      <c r="F132" s="1254"/>
      <c r="G132" s="1254"/>
    </row>
    <row r="133" spans="1:7" ht="15" x14ac:dyDescent="0.25">
      <c r="A133" s="1254"/>
      <c r="B133" s="1254"/>
      <c r="C133" s="1254"/>
      <c r="D133" s="1254"/>
      <c r="E133" s="1273"/>
      <c r="F133" s="1254"/>
      <c r="G133" s="1254"/>
    </row>
    <row r="134" spans="1:7" ht="15" x14ac:dyDescent="0.25">
      <c r="A134" s="1254"/>
      <c r="B134" s="1254"/>
      <c r="C134" s="1254"/>
      <c r="D134" s="1254"/>
      <c r="E134" s="1273"/>
      <c r="F134" s="1254"/>
      <c r="G134" s="1254"/>
    </row>
    <row r="135" spans="1:7" ht="15" x14ac:dyDescent="0.25">
      <c r="A135" s="1254"/>
      <c r="B135" s="1254"/>
      <c r="C135" s="1254"/>
      <c r="D135" s="1254"/>
      <c r="E135" s="1273"/>
      <c r="F135" s="1254"/>
      <c r="G135" s="1254"/>
    </row>
    <row r="136" spans="1:7" ht="15" x14ac:dyDescent="0.25">
      <c r="A136" s="1254"/>
      <c r="B136" s="1254"/>
      <c r="C136" s="1254"/>
      <c r="D136" s="1254"/>
      <c r="E136" s="1273"/>
      <c r="F136" s="1254"/>
      <c r="G136" s="1254"/>
    </row>
    <row r="137" spans="1:7" ht="15" x14ac:dyDescent="0.25">
      <c r="A137" s="1254"/>
      <c r="B137" s="1254"/>
      <c r="C137" s="1254"/>
      <c r="D137" s="1254"/>
      <c r="E137" s="1273"/>
      <c r="F137" s="1254"/>
      <c r="G137" s="1254"/>
    </row>
    <row r="138" spans="1:7" ht="15" x14ac:dyDescent="0.25">
      <c r="A138" s="1254"/>
      <c r="B138" s="1254"/>
      <c r="C138" s="1254"/>
      <c r="D138" s="1254"/>
      <c r="E138" s="1273"/>
      <c r="F138" s="1254"/>
      <c r="G138" s="1254"/>
    </row>
    <row r="139" spans="1:7" ht="15" x14ac:dyDescent="0.25">
      <c r="A139" s="1254"/>
      <c r="B139" s="1254"/>
      <c r="C139" s="1254"/>
      <c r="D139" s="1254"/>
      <c r="E139" s="1273"/>
      <c r="F139" s="1254"/>
      <c r="G139" s="1254"/>
    </row>
    <row r="140" spans="1:7" ht="15" x14ac:dyDescent="0.25">
      <c r="A140" s="1254"/>
      <c r="B140" s="1254"/>
      <c r="C140" s="1254"/>
      <c r="D140" s="1254"/>
      <c r="E140" s="1273"/>
      <c r="F140" s="1254"/>
      <c r="G140" s="1254"/>
    </row>
    <row r="141" spans="1:7" ht="15" x14ac:dyDescent="0.25">
      <c r="A141" s="1254"/>
      <c r="B141" s="1254"/>
      <c r="C141" s="1254"/>
      <c r="D141" s="1254"/>
      <c r="E141" s="1273"/>
      <c r="F141" s="1254"/>
      <c r="G141" s="1254"/>
    </row>
    <row r="142" spans="1:7" ht="15" x14ac:dyDescent="0.25">
      <c r="A142" s="1254"/>
      <c r="B142" s="1254"/>
      <c r="C142" s="1254"/>
      <c r="D142" s="1254"/>
      <c r="E142" s="1273"/>
      <c r="F142" s="1254"/>
      <c r="G142" s="1254"/>
    </row>
    <row r="143" spans="1:7" ht="15" x14ac:dyDescent="0.25">
      <c r="A143" s="1254"/>
      <c r="B143" s="1254"/>
      <c r="C143" s="1254"/>
      <c r="D143" s="1254"/>
      <c r="E143" s="1273"/>
      <c r="F143" s="1254"/>
      <c r="G143" s="1254"/>
    </row>
    <row r="144" spans="1:7" ht="15" x14ac:dyDescent="0.25">
      <c r="A144" s="1254"/>
      <c r="B144" s="1254"/>
      <c r="C144" s="1254"/>
      <c r="D144" s="1254"/>
      <c r="E144" s="1273"/>
      <c r="F144" s="1254"/>
      <c r="G144" s="1254"/>
    </row>
    <row r="145" spans="1:7" ht="15" x14ac:dyDescent="0.25">
      <c r="A145" s="1254"/>
      <c r="B145" s="1254"/>
      <c r="C145" s="1254"/>
      <c r="D145" s="1254"/>
      <c r="E145" s="1273"/>
      <c r="F145" s="1254"/>
      <c r="G145" s="1254"/>
    </row>
    <row r="146" spans="1:7" ht="15" x14ac:dyDescent="0.25">
      <c r="A146" s="1254"/>
      <c r="B146" s="1254"/>
      <c r="C146" s="1254"/>
      <c r="D146" s="1254"/>
      <c r="E146" s="1273"/>
      <c r="F146" s="1254"/>
      <c r="G146" s="1254"/>
    </row>
    <row r="147" spans="1:7" ht="15" x14ac:dyDescent="0.25">
      <c r="A147" s="1254"/>
      <c r="B147" s="1254"/>
      <c r="C147" s="1254"/>
      <c r="D147" s="1254"/>
      <c r="E147" s="1273"/>
      <c r="F147" s="1254"/>
      <c r="G147" s="1254"/>
    </row>
    <row r="148" spans="1:7" ht="15" x14ac:dyDescent="0.25">
      <c r="A148" s="1254"/>
      <c r="B148" s="1254"/>
      <c r="C148" s="1254"/>
      <c r="D148" s="1254"/>
      <c r="E148" s="1273"/>
      <c r="F148" s="1254"/>
      <c r="G148" s="1254"/>
    </row>
    <row r="149" spans="1:7" ht="15" x14ac:dyDescent="0.25">
      <c r="A149" s="1254"/>
      <c r="B149" s="1254"/>
      <c r="C149" s="1254"/>
      <c r="D149" s="1254"/>
      <c r="E149" s="1273"/>
      <c r="F149" s="1254"/>
      <c r="G149" s="1254"/>
    </row>
    <row r="150" spans="1:7" ht="15" x14ac:dyDescent="0.25">
      <c r="A150" s="1254"/>
      <c r="B150" s="1254"/>
      <c r="C150" s="1254"/>
      <c r="D150" s="1254"/>
      <c r="E150" s="1273"/>
      <c r="F150" s="1254"/>
      <c r="G150" s="1254"/>
    </row>
    <row r="151" spans="1:7" ht="15" x14ac:dyDescent="0.25">
      <c r="A151" s="1254"/>
      <c r="B151" s="1254"/>
      <c r="C151" s="1254"/>
      <c r="D151" s="1254"/>
      <c r="E151" s="1273"/>
      <c r="F151" s="1254"/>
      <c r="G151" s="1254"/>
    </row>
    <row r="152" spans="1:7" ht="15" x14ac:dyDescent="0.25">
      <c r="A152" s="1254"/>
      <c r="B152" s="1254"/>
      <c r="C152" s="1254"/>
      <c r="D152" s="1254"/>
      <c r="E152" s="1273"/>
      <c r="F152" s="1254"/>
      <c r="G152" s="1254"/>
    </row>
    <row r="153" spans="1:7" ht="15" x14ac:dyDescent="0.25">
      <c r="A153" s="1254"/>
      <c r="B153" s="1254"/>
      <c r="C153" s="1254"/>
      <c r="D153" s="1254"/>
      <c r="E153" s="1273"/>
      <c r="F153" s="1254"/>
      <c r="G153" s="1254"/>
    </row>
    <row r="154" spans="1:7" ht="15" x14ac:dyDescent="0.25">
      <c r="A154" s="1254"/>
      <c r="B154" s="1254"/>
      <c r="C154" s="1254"/>
      <c r="D154" s="1254"/>
      <c r="E154" s="1273"/>
      <c r="F154" s="1254"/>
      <c r="G154" s="1254"/>
    </row>
    <row r="155" spans="1:7" ht="15" x14ac:dyDescent="0.25">
      <c r="A155" s="1254"/>
      <c r="B155" s="1254"/>
      <c r="C155" s="1254"/>
      <c r="D155" s="1254"/>
      <c r="E155" s="1273"/>
      <c r="F155" s="1254"/>
      <c r="G155" s="1254"/>
    </row>
    <row r="156" spans="1:7" ht="15" x14ac:dyDescent="0.25">
      <c r="A156" s="1254"/>
      <c r="B156" s="1254"/>
      <c r="C156" s="1254"/>
      <c r="D156" s="1254"/>
      <c r="E156" s="1273"/>
      <c r="F156" s="1254"/>
      <c r="G156" s="1254"/>
    </row>
    <row r="157" spans="1:7" ht="15" x14ac:dyDescent="0.25">
      <c r="A157" s="1254"/>
      <c r="B157" s="1254"/>
      <c r="C157" s="1254"/>
      <c r="D157" s="1254"/>
      <c r="E157" s="1273"/>
      <c r="F157" s="1254"/>
      <c r="G157" s="1254"/>
    </row>
    <row r="158" spans="1:7" ht="15" x14ac:dyDescent="0.25">
      <c r="A158" s="1254"/>
      <c r="B158" s="1254"/>
      <c r="C158" s="1254"/>
      <c r="D158" s="1254"/>
      <c r="E158" s="1273"/>
      <c r="F158" s="1254"/>
      <c r="G158" s="1254"/>
    </row>
    <row r="159" spans="1:7" ht="15" x14ac:dyDescent="0.25">
      <c r="A159" s="1254"/>
      <c r="B159" s="1254"/>
      <c r="C159" s="1254"/>
      <c r="D159" s="1254"/>
      <c r="E159" s="1273"/>
      <c r="F159" s="1254"/>
      <c r="G159" s="1254"/>
    </row>
    <row r="160" spans="1:7" ht="15" x14ac:dyDescent="0.25">
      <c r="A160" s="1254"/>
      <c r="B160" s="1254"/>
      <c r="C160" s="1254"/>
      <c r="D160" s="1254"/>
      <c r="E160" s="1273"/>
      <c r="F160" s="1254"/>
      <c r="G160" s="1254"/>
    </row>
    <row r="161" spans="1:7" ht="15" x14ac:dyDescent="0.25">
      <c r="A161" s="1254"/>
      <c r="B161" s="1254"/>
      <c r="C161" s="1254"/>
      <c r="D161" s="1254"/>
      <c r="E161" s="1273"/>
      <c r="F161" s="1254"/>
      <c r="G161" s="1254"/>
    </row>
    <row r="162" spans="1:7" ht="15" x14ac:dyDescent="0.25">
      <c r="A162" s="1254"/>
      <c r="B162" s="1254"/>
      <c r="C162" s="1254"/>
      <c r="D162" s="1254"/>
      <c r="E162" s="1273"/>
      <c r="F162" s="1254"/>
      <c r="G162" s="1254"/>
    </row>
    <row r="163" spans="1:7" ht="15" x14ac:dyDescent="0.25">
      <c r="A163" s="1254"/>
      <c r="B163" s="1254"/>
      <c r="C163" s="1254"/>
      <c r="D163" s="1254"/>
      <c r="E163" s="1273"/>
      <c r="F163" s="1254"/>
      <c r="G163" s="1254"/>
    </row>
    <row r="164" spans="1:7" ht="15" x14ac:dyDescent="0.25">
      <c r="A164" s="1254"/>
      <c r="B164" s="1254"/>
      <c r="C164" s="1254"/>
      <c r="D164" s="1254"/>
      <c r="E164" s="1273"/>
      <c r="F164" s="1254"/>
      <c r="G164" s="1254"/>
    </row>
    <row r="165" spans="1:7" ht="15" x14ac:dyDescent="0.25">
      <c r="A165" s="1254"/>
      <c r="B165" s="1254"/>
      <c r="C165" s="1254"/>
      <c r="D165" s="1254"/>
      <c r="E165" s="1273"/>
      <c r="F165" s="1254"/>
      <c r="G165" s="1254"/>
    </row>
    <row r="166" spans="1:7" ht="15" x14ac:dyDescent="0.25">
      <c r="A166" s="1254"/>
      <c r="B166" s="1254"/>
      <c r="C166" s="1254"/>
      <c r="D166" s="1254"/>
      <c r="E166" s="1273"/>
      <c r="F166" s="1254"/>
      <c r="G166" s="1254"/>
    </row>
    <row r="167" spans="1:7" ht="15" x14ac:dyDescent="0.25">
      <c r="A167" s="1254"/>
      <c r="B167" s="1254"/>
      <c r="C167" s="1254"/>
      <c r="D167" s="1254"/>
      <c r="E167" s="1273"/>
      <c r="F167" s="1254"/>
      <c r="G167" s="1254"/>
    </row>
    <row r="168" spans="1:7" ht="15" x14ac:dyDescent="0.25">
      <c r="A168" s="1254"/>
      <c r="B168" s="1254"/>
      <c r="C168" s="1254"/>
      <c r="D168" s="1254"/>
      <c r="E168" s="1273"/>
      <c r="F168" s="1254"/>
      <c r="G168" s="1254"/>
    </row>
    <row r="169" spans="1:7" ht="15" x14ac:dyDescent="0.25">
      <c r="A169" s="1254"/>
      <c r="B169" s="1254"/>
      <c r="C169" s="1254"/>
      <c r="D169" s="1254"/>
      <c r="E169" s="1273"/>
      <c r="F169" s="1254"/>
      <c r="G169" s="1254"/>
    </row>
    <row r="170" spans="1:7" ht="15" x14ac:dyDescent="0.25">
      <c r="A170" s="1254"/>
      <c r="B170" s="1254"/>
      <c r="C170" s="1254"/>
      <c r="D170" s="1254"/>
      <c r="E170" s="1273"/>
      <c r="F170" s="1254"/>
      <c r="G170" s="1254"/>
    </row>
    <row r="171" spans="1:7" ht="15" x14ac:dyDescent="0.25">
      <c r="A171" s="1254"/>
      <c r="B171" s="1254"/>
      <c r="C171" s="1254"/>
      <c r="D171" s="1254"/>
      <c r="E171" s="1273"/>
      <c r="F171" s="1254"/>
      <c r="G171" s="1254"/>
    </row>
    <row r="172" spans="1:7" ht="15" x14ac:dyDescent="0.25">
      <c r="A172" s="1254"/>
      <c r="B172" s="1254"/>
      <c r="C172" s="1254"/>
      <c r="D172" s="1254"/>
      <c r="E172" s="1273"/>
      <c r="F172" s="1254"/>
      <c r="G172" s="1254"/>
    </row>
    <row r="173" spans="1:7" ht="15" x14ac:dyDescent="0.25">
      <c r="A173" s="1254"/>
      <c r="B173" s="1254"/>
      <c r="C173" s="1254"/>
      <c r="D173" s="1254"/>
      <c r="E173" s="1273"/>
      <c r="F173" s="1254"/>
      <c r="G173" s="1254"/>
    </row>
    <row r="174" spans="1:7" ht="15" x14ac:dyDescent="0.25">
      <c r="A174" s="1254"/>
      <c r="B174" s="1254"/>
      <c r="C174" s="1254"/>
      <c r="D174" s="1254"/>
      <c r="E174" s="1273"/>
      <c r="F174" s="1254"/>
      <c r="G174" s="1254"/>
    </row>
    <row r="175" spans="1:7" ht="15" x14ac:dyDescent="0.25">
      <c r="A175" s="1254"/>
      <c r="B175" s="1254"/>
      <c r="C175" s="1254"/>
      <c r="D175" s="1254"/>
      <c r="E175" s="1273"/>
      <c r="F175" s="1254"/>
      <c r="G175" s="1254"/>
    </row>
    <row r="176" spans="1:7" ht="15" x14ac:dyDescent="0.25">
      <c r="A176" s="1254"/>
      <c r="B176" s="1254"/>
      <c r="C176" s="1254"/>
      <c r="D176" s="1254"/>
      <c r="E176" s="1273"/>
      <c r="F176" s="1254"/>
      <c r="G176" s="1254"/>
    </row>
    <row r="177" spans="1:7" ht="15" x14ac:dyDescent="0.25">
      <c r="A177" s="1254"/>
      <c r="B177" s="1254"/>
      <c r="C177" s="1254"/>
      <c r="D177" s="1254"/>
      <c r="E177" s="1273"/>
      <c r="F177" s="1254"/>
      <c r="G177" s="1254"/>
    </row>
    <row r="178" spans="1:7" ht="15" x14ac:dyDescent="0.25">
      <c r="A178" s="1254"/>
      <c r="B178" s="1254"/>
      <c r="C178" s="1254"/>
      <c r="D178" s="1254"/>
      <c r="E178" s="1273"/>
      <c r="F178" s="1254"/>
      <c r="G178" s="1254"/>
    </row>
    <row r="179" spans="1:7" ht="15" x14ac:dyDescent="0.25">
      <c r="A179" s="1254"/>
      <c r="B179" s="1254"/>
      <c r="C179" s="1254"/>
      <c r="D179" s="1254"/>
      <c r="E179" s="1273"/>
      <c r="F179" s="1254"/>
      <c r="G179" s="1254"/>
    </row>
    <row r="180" spans="1:7" ht="15" x14ac:dyDescent="0.25">
      <c r="A180" s="1254"/>
      <c r="B180" s="1254"/>
      <c r="C180" s="1254"/>
      <c r="D180" s="1254"/>
      <c r="E180" s="1273"/>
      <c r="F180" s="1254"/>
      <c r="G180" s="1254"/>
    </row>
    <row r="181" spans="1:7" ht="15" x14ac:dyDescent="0.25">
      <c r="A181" s="1254"/>
      <c r="B181" s="1254"/>
      <c r="C181" s="1254"/>
      <c r="D181" s="1254"/>
      <c r="E181" s="1273"/>
      <c r="F181" s="1254"/>
      <c r="G181" s="1254"/>
    </row>
    <row r="182" spans="1:7" ht="15" x14ac:dyDescent="0.25">
      <c r="A182" s="1254"/>
      <c r="B182" s="1254"/>
      <c r="C182" s="1254"/>
      <c r="D182" s="1254"/>
      <c r="E182" s="1273"/>
      <c r="F182" s="1254"/>
      <c r="G182" s="1254"/>
    </row>
    <row r="183" spans="1:7" ht="15" x14ac:dyDescent="0.25">
      <c r="A183" s="1254"/>
      <c r="B183" s="1254"/>
      <c r="C183" s="1254"/>
      <c r="D183" s="1254"/>
      <c r="E183" s="1273"/>
      <c r="F183" s="1254"/>
      <c r="G183" s="1254"/>
    </row>
    <row r="184" spans="1:7" ht="15" x14ac:dyDescent="0.25">
      <c r="A184" s="1254"/>
      <c r="B184" s="1254"/>
      <c r="C184" s="1254"/>
      <c r="D184" s="1254"/>
      <c r="E184" s="1273"/>
      <c r="F184" s="1254"/>
      <c r="G184" s="1254"/>
    </row>
    <row r="185" spans="1:7" ht="15" x14ac:dyDescent="0.25">
      <c r="A185" s="1254"/>
      <c r="B185" s="1254"/>
      <c r="C185" s="1254"/>
      <c r="D185" s="1254"/>
      <c r="E185" s="1273"/>
      <c r="F185" s="1254"/>
      <c r="G185" s="1254"/>
    </row>
    <row r="186" spans="1:7" ht="15" x14ac:dyDescent="0.25">
      <c r="A186" s="1254"/>
      <c r="B186" s="1254"/>
      <c r="C186" s="1254"/>
      <c r="D186" s="1254"/>
      <c r="E186" s="1273"/>
      <c r="F186" s="1254"/>
      <c r="G186" s="1254"/>
    </row>
    <row r="187" spans="1:7" ht="15" x14ac:dyDescent="0.25">
      <c r="A187" s="1254"/>
      <c r="B187" s="1254"/>
      <c r="C187" s="1254"/>
      <c r="D187" s="1254"/>
      <c r="E187" s="1273"/>
      <c r="F187" s="1254"/>
      <c r="G187" s="1254"/>
    </row>
    <row r="188" spans="1:7" ht="15" x14ac:dyDescent="0.25">
      <c r="A188" s="1254"/>
      <c r="B188" s="1254"/>
      <c r="C188" s="1254"/>
      <c r="D188" s="1254"/>
      <c r="E188" s="1273"/>
      <c r="F188" s="1254"/>
      <c r="G188" s="1254"/>
    </row>
    <row r="189" spans="1:7" ht="15" x14ac:dyDescent="0.25">
      <c r="A189" s="1254"/>
      <c r="B189" s="1254"/>
      <c r="C189" s="1254"/>
      <c r="D189" s="1254"/>
      <c r="E189" s="1273"/>
      <c r="F189" s="1254"/>
      <c r="G189" s="1254"/>
    </row>
    <row r="190" spans="1:7" ht="15" x14ac:dyDescent="0.25">
      <c r="A190" s="1254"/>
      <c r="B190" s="1254"/>
      <c r="C190" s="1254"/>
      <c r="D190" s="1254"/>
      <c r="E190" s="1273"/>
      <c r="F190" s="1254"/>
      <c r="G190" s="1254"/>
    </row>
    <row r="191" spans="1:7" ht="15" x14ac:dyDescent="0.25">
      <c r="A191" s="1254"/>
      <c r="B191" s="1254"/>
      <c r="C191" s="1254"/>
      <c r="D191" s="1254"/>
      <c r="E191" s="1273"/>
      <c r="F191" s="1254"/>
      <c r="G191" s="1254"/>
    </row>
    <row r="192" spans="1:7" ht="15" x14ac:dyDescent="0.25">
      <c r="A192" s="1254"/>
      <c r="B192" s="1254"/>
      <c r="C192" s="1254"/>
      <c r="D192" s="1254"/>
      <c r="E192" s="1273"/>
      <c r="F192" s="1254"/>
      <c r="G192" s="1254"/>
    </row>
    <row r="193" spans="1:7" ht="15" x14ac:dyDescent="0.25">
      <c r="A193" s="1254"/>
      <c r="B193" s="1254"/>
      <c r="C193" s="1254"/>
      <c r="D193" s="1254"/>
      <c r="E193" s="1273"/>
      <c r="F193" s="1254"/>
      <c r="G193" s="1254"/>
    </row>
    <row r="194" spans="1:7" ht="15" x14ac:dyDescent="0.25">
      <c r="A194" s="1254"/>
      <c r="B194" s="1254"/>
      <c r="C194" s="1254"/>
      <c r="D194" s="1254"/>
      <c r="E194" s="1273"/>
      <c r="F194" s="1254"/>
      <c r="G194" s="1254"/>
    </row>
    <row r="195" spans="1:7" ht="15" x14ac:dyDescent="0.25">
      <c r="A195" s="1254"/>
      <c r="B195" s="1254"/>
      <c r="C195" s="1254"/>
      <c r="D195" s="1254"/>
      <c r="E195" s="1273"/>
      <c r="F195" s="1254"/>
      <c r="G195" s="1254"/>
    </row>
    <row r="196" spans="1:7" ht="15" x14ac:dyDescent="0.25">
      <c r="A196" s="1254"/>
      <c r="B196" s="1254"/>
      <c r="C196" s="1254"/>
      <c r="D196" s="1254"/>
      <c r="E196" s="1273"/>
      <c r="F196" s="1254"/>
      <c r="G196" s="1254"/>
    </row>
    <row r="197" spans="1:7" ht="15" x14ac:dyDescent="0.25">
      <c r="A197" s="1254"/>
      <c r="B197" s="1254"/>
      <c r="C197" s="1254"/>
      <c r="D197" s="1254"/>
      <c r="E197" s="1273"/>
      <c r="F197" s="1254"/>
      <c r="G197" s="1254"/>
    </row>
    <row r="198" spans="1:7" ht="15" x14ac:dyDescent="0.25">
      <c r="A198" s="1254"/>
      <c r="B198" s="1254"/>
      <c r="C198" s="1254"/>
      <c r="D198" s="1254"/>
      <c r="E198" s="1273"/>
      <c r="F198" s="1254"/>
      <c r="G198" s="1254"/>
    </row>
    <row r="199" spans="1:7" ht="15" x14ac:dyDescent="0.25">
      <c r="A199" s="1254"/>
      <c r="B199" s="1254"/>
      <c r="C199" s="1254"/>
      <c r="D199" s="1254"/>
      <c r="E199" s="1273"/>
      <c r="F199" s="1254"/>
      <c r="G199" s="1254"/>
    </row>
    <row r="200" spans="1:7" ht="15" x14ac:dyDescent="0.25">
      <c r="A200" s="1254"/>
      <c r="B200" s="1254"/>
      <c r="C200" s="1254"/>
      <c r="D200" s="1254"/>
      <c r="E200" s="1273"/>
      <c r="F200" s="1254"/>
      <c r="G200" s="1254"/>
    </row>
    <row r="201" spans="1:7" ht="15" x14ac:dyDescent="0.25">
      <c r="A201" s="1254"/>
      <c r="B201" s="1254"/>
      <c r="C201" s="1254"/>
      <c r="D201" s="1254"/>
      <c r="E201" s="1273"/>
      <c r="F201" s="1254"/>
      <c r="G201" s="1254"/>
    </row>
    <row r="202" spans="1:7" ht="15" x14ac:dyDescent="0.25">
      <c r="A202" s="1254"/>
      <c r="B202" s="1254"/>
      <c r="C202" s="1254"/>
      <c r="D202" s="1254"/>
      <c r="E202" s="1273"/>
      <c r="F202" s="1254"/>
      <c r="G202" s="1254"/>
    </row>
    <row r="203" spans="1:7" ht="15" x14ac:dyDescent="0.25">
      <c r="A203" s="1254"/>
      <c r="B203" s="1254"/>
      <c r="C203" s="1254"/>
      <c r="D203" s="1254"/>
      <c r="E203" s="1273"/>
      <c r="F203" s="1254"/>
      <c r="G203" s="1254"/>
    </row>
    <row r="204" spans="1:7" ht="15" x14ac:dyDescent="0.25">
      <c r="A204" s="1254"/>
      <c r="B204" s="1254"/>
      <c r="C204" s="1254"/>
      <c r="D204" s="1254"/>
      <c r="E204" s="1273"/>
      <c r="F204" s="1254"/>
      <c r="G204" s="1254"/>
    </row>
    <row r="205" spans="1:7" ht="15" x14ac:dyDescent="0.25">
      <c r="A205" s="1254"/>
      <c r="B205" s="1254"/>
      <c r="C205" s="1254"/>
      <c r="D205" s="1254"/>
      <c r="E205" s="1273"/>
      <c r="F205" s="1254"/>
      <c r="G205" s="1254"/>
    </row>
    <row r="206" spans="1:7" ht="15" x14ac:dyDescent="0.25">
      <c r="A206" s="1254"/>
      <c r="B206" s="1254"/>
      <c r="C206" s="1254"/>
      <c r="D206" s="1254"/>
      <c r="E206" s="1273"/>
      <c r="F206" s="1254"/>
      <c r="G206" s="1254"/>
    </row>
    <row r="207" spans="1:7" ht="15" x14ac:dyDescent="0.25">
      <c r="A207" s="1254"/>
      <c r="B207" s="1254"/>
      <c r="C207" s="1254"/>
      <c r="D207" s="1254"/>
      <c r="E207" s="1273"/>
      <c r="F207" s="1254"/>
      <c r="G207" s="1254"/>
    </row>
    <row r="208" spans="1:7" ht="15" x14ac:dyDescent="0.25">
      <c r="A208" s="1254"/>
      <c r="B208" s="1254"/>
      <c r="C208" s="1254"/>
      <c r="D208" s="1254"/>
      <c r="E208" s="1273"/>
      <c r="F208" s="1254"/>
      <c r="G208" s="1254"/>
    </row>
    <row r="209" spans="1:7" ht="15" x14ac:dyDescent="0.25">
      <c r="A209" s="1254"/>
      <c r="B209" s="1254"/>
      <c r="C209" s="1254"/>
      <c r="D209" s="1254"/>
      <c r="E209" s="1273"/>
      <c r="F209" s="1254"/>
      <c r="G209" s="1254"/>
    </row>
    <row r="210" spans="1:7" ht="15" x14ac:dyDescent="0.25">
      <c r="A210" s="1254"/>
      <c r="B210" s="1254"/>
      <c r="C210" s="1254"/>
      <c r="D210" s="1254"/>
      <c r="E210" s="1273"/>
      <c r="F210" s="1254"/>
      <c r="G210" s="1254"/>
    </row>
    <row r="211" spans="1:7" ht="15" x14ac:dyDescent="0.25">
      <c r="A211" s="1254"/>
      <c r="B211" s="1254"/>
      <c r="C211" s="1254"/>
      <c r="D211" s="1254"/>
      <c r="E211" s="1273"/>
      <c r="F211" s="1254"/>
      <c r="G211" s="1254"/>
    </row>
    <row r="212" spans="1:7" ht="15" x14ac:dyDescent="0.25">
      <c r="A212" s="1254"/>
      <c r="B212" s="1254"/>
      <c r="C212" s="1254"/>
      <c r="D212" s="1254"/>
      <c r="E212" s="1273"/>
      <c r="F212" s="1254"/>
      <c r="G212" s="1254"/>
    </row>
    <row r="213" spans="1:7" ht="15" x14ac:dyDescent="0.25">
      <c r="A213" s="1254"/>
      <c r="B213" s="1254"/>
      <c r="C213" s="1254"/>
      <c r="D213" s="1254"/>
      <c r="E213" s="1273"/>
      <c r="F213" s="1254"/>
      <c r="G213" s="1254"/>
    </row>
    <row r="214" spans="1:7" ht="15" x14ac:dyDescent="0.25">
      <c r="A214" s="1254"/>
      <c r="B214" s="1254"/>
      <c r="C214" s="1254"/>
      <c r="D214" s="1254"/>
      <c r="E214" s="1273"/>
      <c r="F214" s="1254"/>
      <c r="G214" s="1254"/>
    </row>
    <row r="215" spans="1:7" ht="15" x14ac:dyDescent="0.25">
      <c r="A215" s="1254"/>
      <c r="B215" s="1254"/>
      <c r="C215" s="1254"/>
      <c r="D215" s="1254"/>
      <c r="E215" s="1273"/>
      <c r="F215" s="1254"/>
      <c r="G215" s="1254"/>
    </row>
    <row r="216" spans="1:7" ht="15" x14ac:dyDescent="0.25">
      <c r="A216" s="1254"/>
      <c r="B216" s="1254"/>
      <c r="C216" s="1254"/>
      <c r="D216" s="1254"/>
      <c r="E216" s="1273"/>
      <c r="F216" s="1254"/>
      <c r="G216" s="1254"/>
    </row>
    <row r="217" spans="1:7" ht="15" x14ac:dyDescent="0.25">
      <c r="A217" s="1254"/>
      <c r="B217" s="1254"/>
      <c r="C217" s="1254"/>
      <c r="D217" s="1254"/>
      <c r="E217" s="1273"/>
      <c r="F217" s="1254"/>
      <c r="G217" s="1254"/>
    </row>
    <row r="218" spans="1:7" ht="15" x14ac:dyDescent="0.25">
      <c r="A218" s="1254"/>
      <c r="B218" s="1254"/>
      <c r="C218" s="1254"/>
      <c r="D218" s="1254"/>
      <c r="E218" s="1273"/>
      <c r="F218" s="1254"/>
      <c r="G218" s="1254"/>
    </row>
    <row r="219" spans="1:7" ht="15" x14ac:dyDescent="0.25">
      <c r="A219" s="1254"/>
      <c r="B219" s="1254"/>
      <c r="C219" s="1254"/>
      <c r="D219" s="1254"/>
      <c r="E219" s="1273"/>
      <c r="F219" s="1254"/>
      <c r="G219" s="1254"/>
    </row>
    <row r="220" spans="1:7" ht="15" x14ac:dyDescent="0.25">
      <c r="A220" s="1254"/>
      <c r="B220" s="1254"/>
      <c r="C220" s="1254"/>
      <c r="D220" s="1254"/>
      <c r="E220" s="1273"/>
      <c r="F220" s="1254"/>
      <c r="G220" s="1254"/>
    </row>
    <row r="221" spans="1:7" ht="15" x14ac:dyDescent="0.25">
      <c r="A221" s="1254"/>
      <c r="B221" s="1254"/>
      <c r="C221" s="1254"/>
      <c r="D221" s="1254"/>
      <c r="E221" s="1273"/>
      <c r="F221" s="1254"/>
      <c r="G221" s="1254"/>
    </row>
    <row r="222" spans="1:7" ht="15" x14ac:dyDescent="0.25">
      <c r="A222" s="1254"/>
      <c r="B222" s="1254"/>
      <c r="C222" s="1254"/>
      <c r="D222" s="1254"/>
      <c r="E222" s="1273"/>
      <c r="F222" s="1254"/>
      <c r="G222" s="1254"/>
    </row>
    <row r="223" spans="1:7" ht="15" x14ac:dyDescent="0.25">
      <c r="A223" s="1254"/>
      <c r="B223" s="1254"/>
      <c r="C223" s="1254"/>
      <c r="D223" s="1254"/>
      <c r="E223" s="1273"/>
      <c r="F223" s="1254"/>
      <c r="G223" s="1254"/>
    </row>
    <row r="224" spans="1:7" ht="15" x14ac:dyDescent="0.25">
      <c r="A224" s="1254"/>
      <c r="B224" s="1254"/>
      <c r="C224" s="1254"/>
      <c r="D224" s="1254"/>
      <c r="E224" s="1273"/>
      <c r="F224" s="1254"/>
      <c r="G224" s="1254"/>
    </row>
    <row r="225" spans="1:7" ht="15" x14ac:dyDescent="0.25">
      <c r="A225" s="1254"/>
      <c r="B225" s="1254"/>
      <c r="C225" s="1254"/>
      <c r="D225" s="1254"/>
      <c r="E225" s="1273"/>
      <c r="F225" s="1254"/>
      <c r="G225" s="1254"/>
    </row>
    <row r="226" spans="1:7" ht="15" x14ac:dyDescent="0.25">
      <c r="A226" s="1254"/>
      <c r="B226" s="1254"/>
      <c r="C226" s="1254"/>
      <c r="D226" s="1254"/>
      <c r="E226" s="1273"/>
      <c r="F226" s="1254"/>
      <c r="G226" s="1254"/>
    </row>
    <row r="227" spans="1:7" ht="15" x14ac:dyDescent="0.25">
      <c r="A227" s="1254"/>
      <c r="B227" s="1254"/>
      <c r="C227" s="1254"/>
      <c r="D227" s="1254"/>
      <c r="E227" s="1273"/>
      <c r="F227" s="1254"/>
      <c r="G227" s="1254"/>
    </row>
    <row r="228" spans="1:7" ht="15" x14ac:dyDescent="0.25">
      <c r="A228" s="1254"/>
      <c r="B228" s="1254"/>
      <c r="C228" s="1254"/>
      <c r="D228" s="1254"/>
      <c r="E228" s="1273"/>
      <c r="F228" s="1254"/>
      <c r="G228" s="1254"/>
    </row>
    <row r="229" spans="1:7" ht="15" x14ac:dyDescent="0.25">
      <c r="A229" s="1254"/>
      <c r="B229" s="1254"/>
      <c r="C229" s="1254"/>
      <c r="D229" s="1254"/>
      <c r="E229" s="1273"/>
      <c r="F229" s="1254"/>
      <c r="G229" s="1254"/>
    </row>
    <row r="230" spans="1:7" ht="15" x14ac:dyDescent="0.25">
      <c r="A230" s="1254"/>
      <c r="B230" s="1254"/>
      <c r="C230" s="1254"/>
      <c r="D230" s="1254"/>
      <c r="E230" s="1273"/>
      <c r="F230" s="1254"/>
      <c r="G230" s="1254"/>
    </row>
    <row r="231" spans="1:7" ht="15" x14ac:dyDescent="0.25">
      <c r="A231" s="1254"/>
      <c r="B231" s="1254"/>
      <c r="C231" s="1254"/>
      <c r="D231" s="1254"/>
      <c r="E231" s="1273"/>
      <c r="F231" s="1254"/>
      <c r="G231" s="1254"/>
    </row>
    <row r="232" spans="1:7" ht="15" x14ac:dyDescent="0.25">
      <c r="A232" s="1254"/>
      <c r="B232" s="1254"/>
      <c r="C232" s="1254"/>
      <c r="D232" s="1254"/>
      <c r="E232" s="1273"/>
      <c r="F232" s="1254"/>
      <c r="G232" s="1254"/>
    </row>
    <row r="233" spans="1:7" ht="15" x14ac:dyDescent="0.25">
      <c r="A233" s="1254"/>
      <c r="B233" s="1254"/>
      <c r="C233" s="1254"/>
      <c r="D233" s="1254"/>
      <c r="E233" s="1273"/>
      <c r="F233" s="1254"/>
      <c r="G233" s="1254"/>
    </row>
    <row r="234" spans="1:7" ht="15" x14ac:dyDescent="0.25">
      <c r="A234" s="1254"/>
      <c r="B234" s="1254"/>
      <c r="C234" s="1254"/>
      <c r="D234" s="1254"/>
      <c r="E234" s="1273"/>
      <c r="F234" s="1254"/>
      <c r="G234" s="1254"/>
    </row>
    <row r="235" spans="1:7" ht="15" x14ac:dyDescent="0.25">
      <c r="A235" s="1254"/>
      <c r="B235" s="1254"/>
      <c r="C235" s="1254"/>
      <c r="D235" s="1254"/>
      <c r="E235" s="1273"/>
      <c r="F235" s="1254"/>
      <c r="G235" s="1254"/>
    </row>
    <row r="236" spans="1:7" ht="15" x14ac:dyDescent="0.25">
      <c r="A236" s="1254"/>
      <c r="B236" s="1254"/>
      <c r="C236" s="1254"/>
      <c r="D236" s="1254"/>
      <c r="E236" s="1273"/>
      <c r="F236" s="1254"/>
      <c r="G236" s="1254"/>
    </row>
    <row r="237" spans="1:7" ht="15" x14ac:dyDescent="0.25">
      <c r="A237" s="1254"/>
      <c r="B237" s="1254"/>
      <c r="C237" s="1254"/>
      <c r="D237" s="1254"/>
      <c r="E237" s="1273"/>
      <c r="F237" s="1254"/>
      <c r="G237" s="1254"/>
    </row>
    <row r="238" spans="1:7" ht="15" x14ac:dyDescent="0.25">
      <c r="A238" s="1254"/>
      <c r="B238" s="1254"/>
      <c r="C238" s="1254"/>
      <c r="D238" s="1254"/>
      <c r="E238" s="1273"/>
      <c r="F238" s="1254"/>
      <c r="G238" s="1254"/>
    </row>
    <row r="239" spans="1:7" ht="15" x14ac:dyDescent="0.25">
      <c r="A239" s="1254"/>
      <c r="B239" s="1254"/>
      <c r="C239" s="1254"/>
      <c r="D239" s="1254"/>
      <c r="E239" s="1273"/>
      <c r="F239" s="1254"/>
      <c r="G239" s="1254"/>
    </row>
    <row r="240" spans="1:7" ht="15" x14ac:dyDescent="0.25">
      <c r="A240" s="1254"/>
      <c r="B240" s="1254"/>
      <c r="C240" s="1254"/>
      <c r="D240" s="1254"/>
      <c r="E240" s="1273"/>
      <c r="F240" s="1254"/>
      <c r="G240" s="1254"/>
    </row>
    <row r="241" spans="1:7" ht="15" x14ac:dyDescent="0.25">
      <c r="A241" s="1254"/>
      <c r="B241" s="1254"/>
      <c r="C241" s="1254"/>
      <c r="D241" s="1254"/>
      <c r="E241" s="1273"/>
      <c r="F241" s="1254"/>
      <c r="G241" s="1254"/>
    </row>
    <row r="242" spans="1:7" ht="15" x14ac:dyDescent="0.25">
      <c r="A242" s="1254"/>
      <c r="B242" s="1254"/>
      <c r="C242" s="1254"/>
      <c r="D242" s="1254"/>
      <c r="E242" s="1273"/>
      <c r="F242" s="1254"/>
      <c r="G242" s="1254"/>
    </row>
    <row r="243" spans="1:7" ht="15" x14ac:dyDescent="0.25">
      <c r="A243" s="1254"/>
      <c r="B243" s="1254"/>
      <c r="C243" s="1254"/>
      <c r="D243" s="1254"/>
      <c r="E243" s="1273"/>
      <c r="F243" s="1254"/>
      <c r="G243" s="1254"/>
    </row>
    <row r="244" spans="1:7" ht="15" x14ac:dyDescent="0.25">
      <c r="A244" s="1254"/>
      <c r="B244" s="1254"/>
      <c r="C244" s="1254"/>
      <c r="D244" s="1254"/>
      <c r="E244" s="1273"/>
      <c r="F244" s="1254"/>
      <c r="G244" s="1254"/>
    </row>
    <row r="245" spans="1:7" ht="15" x14ac:dyDescent="0.25">
      <c r="A245" s="1254"/>
      <c r="B245" s="1254"/>
      <c r="C245" s="1254"/>
      <c r="D245" s="1254"/>
      <c r="E245" s="1273"/>
      <c r="F245" s="1254"/>
      <c r="G245" s="1254"/>
    </row>
    <row r="246" spans="1:7" ht="15" x14ac:dyDescent="0.25">
      <c r="A246" s="1254"/>
      <c r="B246" s="1254"/>
      <c r="C246" s="1254"/>
      <c r="D246" s="1254"/>
      <c r="E246" s="1273"/>
      <c r="F246" s="1254"/>
      <c r="G246" s="1254"/>
    </row>
    <row r="247" spans="1:7" ht="15" x14ac:dyDescent="0.25">
      <c r="A247" s="1254"/>
      <c r="B247" s="1254"/>
      <c r="C247" s="1254"/>
      <c r="D247" s="1254"/>
      <c r="E247" s="1273"/>
      <c r="F247" s="1254"/>
      <c r="G247" s="1254"/>
    </row>
    <row r="248" spans="1:7" ht="15" x14ac:dyDescent="0.25">
      <c r="A248" s="1254"/>
      <c r="B248" s="1254"/>
      <c r="C248" s="1254"/>
      <c r="D248" s="1254"/>
      <c r="E248" s="1273"/>
      <c r="F248" s="1254"/>
      <c r="G248" s="1254"/>
    </row>
    <row r="249" spans="1:7" ht="15" x14ac:dyDescent="0.25">
      <c r="A249" s="1254"/>
      <c r="B249" s="1254"/>
      <c r="C249" s="1254"/>
      <c r="D249" s="1254"/>
      <c r="E249" s="1273"/>
      <c r="F249" s="1254"/>
      <c r="G249" s="1254"/>
    </row>
    <row r="250" spans="1:7" ht="15" x14ac:dyDescent="0.25">
      <c r="A250" s="1254"/>
      <c r="B250" s="1254"/>
      <c r="C250" s="1254"/>
      <c r="D250" s="1254"/>
      <c r="E250" s="1273"/>
      <c r="F250" s="1254"/>
      <c r="G250" s="1254"/>
    </row>
    <row r="251" spans="1:7" ht="15" x14ac:dyDescent="0.25">
      <c r="A251" s="1254"/>
      <c r="B251" s="1254"/>
      <c r="C251" s="1254"/>
      <c r="D251" s="1254"/>
      <c r="E251" s="1273"/>
      <c r="F251" s="1254"/>
      <c r="G251" s="1254"/>
    </row>
    <row r="252" spans="1:7" ht="15" x14ac:dyDescent="0.25">
      <c r="A252" s="1254"/>
      <c r="B252" s="1254"/>
      <c r="C252" s="1254"/>
      <c r="D252" s="1254"/>
      <c r="E252" s="1273"/>
      <c r="F252" s="1254"/>
      <c r="G252" s="1254"/>
    </row>
    <row r="253" spans="1:7" ht="15" x14ac:dyDescent="0.25">
      <c r="A253" s="1254"/>
      <c r="B253" s="1254"/>
      <c r="C253" s="1254"/>
      <c r="D253" s="1254"/>
      <c r="E253" s="1273"/>
      <c r="F253" s="1254"/>
      <c r="G253" s="1254"/>
    </row>
    <row r="254" spans="1:7" ht="15" x14ac:dyDescent="0.25">
      <c r="A254" s="1254"/>
      <c r="B254" s="1254"/>
      <c r="C254" s="1254"/>
      <c r="D254" s="1254"/>
      <c r="E254" s="1273"/>
      <c r="F254" s="1254"/>
      <c r="G254" s="1254"/>
    </row>
    <row r="255" spans="1:7" ht="15" x14ac:dyDescent="0.25">
      <c r="A255" s="1254"/>
      <c r="B255" s="1254"/>
      <c r="C255" s="1254"/>
      <c r="D255" s="1254"/>
      <c r="E255" s="1273"/>
      <c r="F255" s="1254"/>
      <c r="G255" s="1254"/>
    </row>
    <row r="256" spans="1:7" ht="15" x14ac:dyDescent="0.25">
      <c r="A256" s="1254"/>
      <c r="B256" s="1254"/>
      <c r="C256" s="1254"/>
      <c r="D256" s="1254"/>
      <c r="E256" s="1273"/>
      <c r="F256" s="1254"/>
      <c r="G256" s="1254"/>
    </row>
    <row r="257" spans="1:7" ht="15" x14ac:dyDescent="0.25">
      <c r="A257" s="1254"/>
      <c r="B257" s="1254"/>
      <c r="C257" s="1254"/>
      <c r="D257" s="1254"/>
      <c r="E257" s="1273"/>
      <c r="F257" s="1254"/>
      <c r="G257" s="1254"/>
    </row>
    <row r="258" spans="1:7" ht="15" x14ac:dyDescent="0.25">
      <c r="A258" s="1254"/>
      <c r="B258" s="1254"/>
      <c r="C258" s="1254"/>
      <c r="D258" s="1254"/>
      <c r="E258" s="1273"/>
      <c r="F258" s="1254"/>
      <c r="G258" s="1254"/>
    </row>
    <row r="259" spans="1:7" ht="15" x14ac:dyDescent="0.25">
      <c r="A259" s="1254"/>
      <c r="B259" s="1254"/>
      <c r="C259" s="1254"/>
      <c r="D259" s="1254"/>
      <c r="E259" s="1273"/>
      <c r="F259" s="1254"/>
      <c r="G259" s="1254"/>
    </row>
    <row r="260" spans="1:7" ht="15" x14ac:dyDescent="0.25">
      <c r="A260" s="1254"/>
      <c r="B260" s="1254"/>
      <c r="C260" s="1254"/>
      <c r="D260" s="1254"/>
      <c r="E260" s="1273"/>
      <c r="F260" s="1254"/>
      <c r="G260" s="1254"/>
    </row>
    <row r="261" spans="1:7" ht="15" x14ac:dyDescent="0.25">
      <c r="A261" s="1254"/>
      <c r="B261" s="1254"/>
      <c r="C261" s="1254"/>
      <c r="D261" s="1254"/>
      <c r="E261" s="1273"/>
      <c r="F261" s="1254"/>
      <c r="G261" s="1254"/>
    </row>
    <row r="262" spans="1:7" ht="15" x14ac:dyDescent="0.25">
      <c r="A262" s="1254"/>
      <c r="B262" s="1254"/>
      <c r="C262" s="1254"/>
      <c r="D262" s="1254"/>
      <c r="E262" s="1273"/>
      <c r="F262" s="1254"/>
      <c r="G262" s="1254"/>
    </row>
    <row r="263" spans="1:7" ht="15" x14ac:dyDescent="0.25">
      <c r="A263" s="1254"/>
      <c r="B263" s="1254"/>
      <c r="C263" s="1254"/>
      <c r="D263" s="1254"/>
      <c r="E263" s="1273"/>
      <c r="F263" s="1254"/>
      <c r="G263" s="1254"/>
    </row>
    <row r="264" spans="1:7" ht="15" x14ac:dyDescent="0.25">
      <c r="A264" s="1254"/>
      <c r="B264" s="1254"/>
      <c r="C264" s="1254"/>
      <c r="D264" s="1254"/>
      <c r="E264" s="1273"/>
      <c r="F264" s="1254"/>
      <c r="G264" s="1254"/>
    </row>
    <row r="265" spans="1:7" ht="15" x14ac:dyDescent="0.25">
      <c r="A265" s="1254"/>
      <c r="B265" s="1254"/>
      <c r="C265" s="1254"/>
      <c r="D265" s="1254"/>
      <c r="E265" s="1273"/>
      <c r="F265" s="1254"/>
      <c r="G265" s="1254"/>
    </row>
    <row r="266" spans="1:7" ht="15" x14ac:dyDescent="0.25">
      <c r="A266" s="1254"/>
      <c r="B266" s="1254"/>
      <c r="C266" s="1254"/>
      <c r="D266" s="1254"/>
      <c r="E266" s="1273"/>
      <c r="F266" s="1254"/>
      <c r="G266" s="1254"/>
    </row>
    <row r="267" spans="1:7" ht="15" x14ac:dyDescent="0.25">
      <c r="A267" s="1254"/>
      <c r="B267" s="1254"/>
      <c r="C267" s="1254"/>
      <c r="D267" s="1254"/>
      <c r="E267" s="1273"/>
      <c r="F267" s="1254"/>
      <c r="G267" s="1254"/>
    </row>
    <row r="268" spans="1:7" ht="15" x14ac:dyDescent="0.25">
      <c r="A268" s="1254"/>
      <c r="B268" s="1254"/>
      <c r="C268" s="1254"/>
      <c r="D268" s="1254"/>
      <c r="E268" s="1273"/>
      <c r="F268" s="1254"/>
      <c r="G268" s="1254"/>
    </row>
    <row r="269" spans="1:7" ht="15" x14ac:dyDescent="0.25">
      <c r="A269" s="1254"/>
      <c r="B269" s="1254"/>
      <c r="C269" s="1254"/>
      <c r="D269" s="1254"/>
      <c r="E269" s="1273"/>
      <c r="F269" s="1254"/>
      <c r="G269" s="1254"/>
    </row>
    <row r="270" spans="1:7" ht="15" x14ac:dyDescent="0.25">
      <c r="A270" s="1254"/>
      <c r="B270" s="1254"/>
      <c r="C270" s="1254"/>
      <c r="D270" s="1254"/>
      <c r="E270" s="1273"/>
      <c r="F270" s="1254"/>
      <c r="G270" s="1254"/>
    </row>
    <row r="271" spans="1:7" ht="15" x14ac:dyDescent="0.25">
      <c r="A271" s="1254"/>
      <c r="B271" s="1254"/>
      <c r="C271" s="1254"/>
      <c r="D271" s="1254"/>
      <c r="E271" s="1273"/>
      <c r="F271" s="1254"/>
      <c r="G271" s="1254"/>
    </row>
    <row r="272" spans="1:7" ht="15" x14ac:dyDescent="0.25">
      <c r="A272" s="1254"/>
      <c r="B272" s="1254"/>
      <c r="C272" s="1254"/>
      <c r="D272" s="1254"/>
      <c r="E272" s="1273"/>
      <c r="F272" s="1254"/>
      <c r="G272" s="1254"/>
    </row>
    <row r="273" spans="1:7" ht="15" x14ac:dyDescent="0.25">
      <c r="A273" s="1254"/>
      <c r="B273" s="1254"/>
      <c r="C273" s="1254"/>
      <c r="D273" s="1254"/>
      <c r="E273" s="1273"/>
      <c r="F273" s="1254"/>
      <c r="G273" s="1254"/>
    </row>
    <row r="274" spans="1:7" ht="15" x14ac:dyDescent="0.25">
      <c r="A274" s="1254"/>
      <c r="B274" s="1254"/>
      <c r="C274" s="1254"/>
      <c r="D274" s="1254"/>
      <c r="E274" s="1273"/>
      <c r="F274" s="1254"/>
      <c r="G274" s="1254"/>
    </row>
    <row r="275" spans="1:7" ht="15" x14ac:dyDescent="0.25">
      <c r="A275" s="1254"/>
      <c r="B275" s="1254"/>
      <c r="C275" s="1254"/>
      <c r="D275" s="1254"/>
      <c r="E275" s="1273"/>
      <c r="F275" s="1254"/>
      <c r="G275" s="1254"/>
    </row>
    <row r="276" spans="1:7" ht="15" x14ac:dyDescent="0.25">
      <c r="A276" s="1254"/>
      <c r="B276" s="1254"/>
      <c r="C276" s="1254"/>
      <c r="D276" s="1254"/>
      <c r="E276" s="1273"/>
      <c r="F276" s="1254"/>
      <c r="G276" s="1254"/>
    </row>
    <row r="277" spans="1:7" ht="15" x14ac:dyDescent="0.25">
      <c r="A277" s="1254"/>
      <c r="B277" s="1254"/>
      <c r="C277" s="1254"/>
      <c r="D277" s="1254"/>
      <c r="E277" s="1273"/>
      <c r="F277" s="1254"/>
      <c r="G277" s="1254"/>
    </row>
    <row r="278" spans="1:7" ht="15" x14ac:dyDescent="0.25">
      <c r="A278" s="1254"/>
      <c r="B278" s="1254"/>
      <c r="C278" s="1254"/>
      <c r="D278" s="1254"/>
      <c r="E278" s="1273"/>
      <c r="F278" s="1254"/>
      <c r="G278" s="1254"/>
    </row>
    <row r="279" spans="1:7" ht="15" x14ac:dyDescent="0.25">
      <c r="A279" s="1254"/>
      <c r="B279" s="1254"/>
      <c r="C279" s="1254"/>
      <c r="D279" s="1254"/>
      <c r="E279" s="1273"/>
      <c r="F279" s="1254"/>
      <c r="G279" s="1254"/>
    </row>
    <row r="280" spans="1:7" ht="15" x14ac:dyDescent="0.25">
      <c r="A280" s="1254"/>
      <c r="B280" s="1254"/>
      <c r="C280" s="1254"/>
      <c r="D280" s="1254"/>
      <c r="E280" s="1273"/>
      <c r="F280" s="1254"/>
      <c r="G280" s="1254"/>
    </row>
    <row r="281" spans="1:7" ht="15" x14ac:dyDescent="0.25">
      <c r="A281" s="1254"/>
      <c r="B281" s="1254"/>
      <c r="C281" s="1254"/>
      <c r="D281" s="1254"/>
      <c r="E281" s="1273"/>
      <c r="F281" s="1254"/>
      <c r="G281" s="1254"/>
    </row>
    <row r="282" spans="1:7" ht="15" x14ac:dyDescent="0.25">
      <c r="A282" s="1254"/>
      <c r="B282" s="1254"/>
      <c r="C282" s="1254"/>
      <c r="D282" s="1254"/>
      <c r="E282" s="1273"/>
      <c r="F282" s="1254"/>
      <c r="G282" s="1254"/>
    </row>
    <row r="283" spans="1:7" ht="15" x14ac:dyDescent="0.25">
      <c r="A283" s="1254"/>
      <c r="B283" s="1254"/>
      <c r="C283" s="1254"/>
      <c r="D283" s="1254"/>
      <c r="E283" s="1273"/>
      <c r="F283" s="1254"/>
      <c r="G283" s="1254"/>
    </row>
    <row r="284" spans="1:7" ht="15" x14ac:dyDescent="0.25">
      <c r="A284" s="1254"/>
      <c r="B284" s="1254"/>
      <c r="C284" s="1254"/>
      <c r="D284" s="1254"/>
      <c r="E284" s="1273"/>
      <c r="F284" s="1254"/>
      <c r="G284" s="1254"/>
    </row>
    <row r="285" spans="1:7" ht="15" x14ac:dyDescent="0.25">
      <c r="A285" s="1254"/>
      <c r="B285" s="1254"/>
      <c r="C285" s="1254"/>
      <c r="D285" s="1254"/>
      <c r="E285" s="1273"/>
      <c r="F285" s="1254"/>
      <c r="G285" s="1254"/>
    </row>
    <row r="286" spans="1:7" ht="15" x14ac:dyDescent="0.25">
      <c r="A286" s="1254"/>
      <c r="B286" s="1254"/>
      <c r="C286" s="1254"/>
      <c r="D286" s="1254"/>
      <c r="E286" s="1273"/>
      <c r="F286" s="1254"/>
      <c r="G286" s="1254"/>
    </row>
    <row r="287" spans="1:7" ht="15" x14ac:dyDescent="0.25">
      <c r="A287" s="1254"/>
      <c r="B287" s="1254"/>
      <c r="C287" s="1254"/>
      <c r="D287" s="1254"/>
      <c r="E287" s="1273"/>
      <c r="F287" s="1254"/>
      <c r="G287" s="1254"/>
    </row>
    <row r="288" spans="1:7" ht="15" x14ac:dyDescent="0.25">
      <c r="A288" s="1254"/>
      <c r="B288" s="1254"/>
      <c r="C288" s="1254"/>
      <c r="D288" s="1254"/>
      <c r="E288" s="1273"/>
      <c r="F288" s="1254"/>
      <c r="G288" s="1254"/>
    </row>
    <row r="289" spans="1:7" ht="15" x14ac:dyDescent="0.25">
      <c r="A289" s="1254"/>
      <c r="B289" s="1254"/>
      <c r="C289" s="1254"/>
      <c r="D289" s="1254"/>
      <c r="E289" s="1273"/>
      <c r="F289" s="1254"/>
      <c r="G289" s="1254"/>
    </row>
    <row r="290" spans="1:7" ht="15" x14ac:dyDescent="0.25">
      <c r="A290" s="1254"/>
      <c r="B290" s="1254"/>
      <c r="C290" s="1254"/>
      <c r="D290" s="1254"/>
      <c r="E290" s="1273"/>
      <c r="F290" s="1254"/>
      <c r="G290" s="1254"/>
    </row>
    <row r="291" spans="1:7" ht="15" x14ac:dyDescent="0.25">
      <c r="A291" s="1254"/>
      <c r="B291" s="1254"/>
      <c r="C291" s="1254"/>
      <c r="D291" s="1254"/>
      <c r="E291" s="1273"/>
      <c r="F291" s="1254"/>
      <c r="G291" s="1254"/>
    </row>
    <row r="292" spans="1:7" ht="15" x14ac:dyDescent="0.25">
      <c r="A292" s="1254"/>
      <c r="B292" s="1254"/>
      <c r="C292" s="1254"/>
      <c r="D292" s="1254"/>
      <c r="E292" s="1273"/>
      <c r="F292" s="1254"/>
      <c r="G292" s="1254"/>
    </row>
    <row r="293" spans="1:7" ht="15" x14ac:dyDescent="0.25">
      <c r="A293" s="1254"/>
      <c r="B293" s="1254"/>
      <c r="C293" s="1254"/>
      <c r="D293" s="1254"/>
      <c r="E293" s="1273"/>
      <c r="F293" s="1254"/>
      <c r="G293" s="1254"/>
    </row>
    <row r="294" spans="1:7" ht="15" x14ac:dyDescent="0.25">
      <c r="A294" s="1254"/>
      <c r="B294" s="1254"/>
      <c r="C294" s="1254"/>
      <c r="D294" s="1254"/>
      <c r="E294" s="1273"/>
      <c r="F294" s="1254"/>
      <c r="G294" s="1254"/>
    </row>
    <row r="295" spans="1:7" ht="15" x14ac:dyDescent="0.25">
      <c r="A295" s="1254"/>
      <c r="B295" s="1254"/>
      <c r="C295" s="1254"/>
      <c r="D295" s="1254"/>
      <c r="E295" s="1273"/>
      <c r="F295" s="1254"/>
      <c r="G295" s="1254"/>
    </row>
    <row r="296" spans="1:7" ht="15" x14ac:dyDescent="0.25">
      <c r="A296" s="1254"/>
      <c r="B296" s="1254"/>
      <c r="C296" s="1254"/>
      <c r="D296" s="1254"/>
      <c r="E296" s="1273"/>
      <c r="F296" s="1254"/>
      <c r="G296" s="1254"/>
    </row>
    <row r="297" spans="1:7" ht="15" x14ac:dyDescent="0.25">
      <c r="A297" s="1254"/>
      <c r="B297" s="1254"/>
      <c r="C297" s="1254"/>
      <c r="D297" s="1254"/>
      <c r="E297" s="1273"/>
      <c r="F297" s="1254"/>
      <c r="G297" s="1254"/>
    </row>
    <row r="298" spans="1:7" ht="15" x14ac:dyDescent="0.25">
      <c r="A298" s="1254"/>
      <c r="B298" s="1254"/>
      <c r="C298" s="1254"/>
      <c r="D298" s="1254"/>
      <c r="E298" s="1273"/>
      <c r="F298" s="1254"/>
      <c r="G298" s="1254"/>
    </row>
    <row r="299" spans="1:7" ht="15" x14ac:dyDescent="0.25">
      <c r="A299" s="1254"/>
      <c r="B299" s="1254"/>
      <c r="C299" s="1254"/>
      <c r="D299" s="1254"/>
      <c r="E299" s="1273"/>
      <c r="F299" s="1254"/>
      <c r="G299" s="1254"/>
    </row>
    <row r="300" spans="1:7" ht="15" x14ac:dyDescent="0.25">
      <c r="A300" s="1254"/>
      <c r="B300" s="1254"/>
      <c r="C300" s="1254"/>
      <c r="D300" s="1254"/>
      <c r="E300" s="1273"/>
      <c r="F300" s="1254"/>
      <c r="G300" s="1254"/>
    </row>
    <row r="301" spans="1:7" ht="15" x14ac:dyDescent="0.25">
      <c r="A301" s="1254"/>
      <c r="B301" s="1254"/>
      <c r="C301" s="1254"/>
      <c r="D301" s="1254"/>
      <c r="E301" s="1273"/>
      <c r="F301" s="1254"/>
      <c r="G301" s="1254"/>
    </row>
    <row r="302" spans="1:7" ht="15" x14ac:dyDescent="0.25">
      <c r="A302" s="1254"/>
      <c r="B302" s="1254"/>
      <c r="C302" s="1254"/>
      <c r="D302" s="1254"/>
      <c r="E302" s="1273"/>
      <c r="F302" s="1254"/>
      <c r="G302" s="1254"/>
    </row>
    <row r="303" spans="1:7" ht="15" x14ac:dyDescent="0.25">
      <c r="A303" s="1254"/>
      <c r="B303" s="1254"/>
      <c r="C303" s="1254"/>
      <c r="D303" s="1254"/>
      <c r="E303" s="1273"/>
      <c r="F303" s="1254"/>
      <c r="G303" s="1254"/>
    </row>
  </sheetData>
  <mergeCells count="15">
    <mergeCell ref="C39:D39"/>
    <mergeCell ref="C29:D29"/>
    <mergeCell ref="C30:D30"/>
    <mergeCell ref="C35:D35"/>
    <mergeCell ref="C25:D25"/>
    <mergeCell ref="C2:F2"/>
    <mergeCell ref="C4:F4"/>
    <mergeCell ref="A5:G5"/>
    <mergeCell ref="A3:G3"/>
    <mergeCell ref="C18:D18"/>
    <mergeCell ref="C13:D13"/>
    <mergeCell ref="C12:D12"/>
    <mergeCell ref="C9:F9"/>
    <mergeCell ref="C14:D14"/>
    <mergeCell ref="C15:D15"/>
  </mergeCells>
  <phoneticPr fontId="15" type="noConversion"/>
  <pageMargins left="0.75" right="0.75" top="1" bottom="1" header="0.5" footer="0.5"/>
  <pageSetup scale="85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1</xdr:col>
                    <xdr:colOff>247650</xdr:colOff>
                    <xdr:row>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4" r:id="rId5" name="Button 2">
              <controlPr defaultSize="0" print="0" autoFill="0" autoPict="0" macro="[0]!Print_Sheet15A">
                <anchor moveWithCells="1" sizeWithCells="1">
                  <from>
                    <xdr:col>0</xdr:col>
                    <xdr:colOff>9525</xdr:colOff>
                    <xdr:row>0</xdr:row>
                    <xdr:rowOff>180975</xdr:rowOff>
                  </from>
                  <to>
                    <xdr:col>1</xdr:col>
                    <xdr:colOff>238125</xdr:colOff>
                    <xdr:row>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7" r:id="rId6" name="Button 5">
              <controlPr defaultSize="0" print="0" autoFill="0" autoPict="0" macro="[0]!Go_To_Next_Sheet">
                <anchor moveWithCells="1" sizeWithCells="1">
                  <from>
                    <xdr:col>3</xdr:col>
                    <xdr:colOff>1381125</xdr:colOff>
                    <xdr:row>0</xdr:row>
                    <xdr:rowOff>0</xdr:rowOff>
                  </from>
                  <to>
                    <xdr:col>5</xdr:col>
                    <xdr:colOff>104775</xdr:colOff>
                    <xdr:row>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8" r:id="rId7" name="Button 6">
              <controlPr defaultSize="0" print="0" autoFill="0" autoPict="0" macro="[0]!Go_To_Previous_Sheet">
                <anchor moveWithCells="1" sizeWithCells="1">
                  <from>
                    <xdr:col>3</xdr:col>
                    <xdr:colOff>1390650</xdr:colOff>
                    <xdr:row>0</xdr:row>
                    <xdr:rowOff>180975</xdr:rowOff>
                  </from>
                  <to>
                    <xdr:col>5</xdr:col>
                    <xdr:colOff>114300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>
    <tabColor indexed="24"/>
    <pageSetUpPr fitToPage="1"/>
  </sheetPr>
  <dimension ref="A1:AC224"/>
  <sheetViews>
    <sheetView showGridLines="0" workbookViewId="0">
      <pane xSplit="1" ySplit="13" topLeftCell="B26" activePane="bottomRight" state="frozen"/>
      <selection activeCell="F29" sqref="F29"/>
      <selection pane="topRight" activeCell="F29" sqref="F29"/>
      <selection pane="bottomLeft" activeCell="F29" sqref="F29"/>
      <selection pane="bottomRight" activeCell="C38" sqref="C38"/>
    </sheetView>
  </sheetViews>
  <sheetFormatPr defaultColWidth="10.5703125" defaultRowHeight="12.75" x14ac:dyDescent="0.2"/>
  <cols>
    <col min="1" max="1" width="9.42578125" style="1275" customWidth="1"/>
    <col min="2" max="8" width="14.5703125" style="1275" customWidth="1"/>
    <col min="9" max="16384" width="10.5703125" style="1275"/>
  </cols>
  <sheetData>
    <row r="1" spans="1:29" ht="15.95" customHeight="1" x14ac:dyDescent="0.2">
      <c r="G1" s="334"/>
      <c r="H1" s="1276" t="s">
        <v>130</v>
      </c>
      <c r="I1" s="1277"/>
      <c r="J1" s="1277"/>
    </row>
    <row r="2" spans="1:29" ht="15.95" customHeight="1" x14ac:dyDescent="0.25">
      <c r="A2" s="1278"/>
      <c r="B2" s="1459"/>
      <c r="C2" s="1459"/>
      <c r="D2" s="1459"/>
      <c r="E2" s="1459"/>
      <c r="F2" s="1459"/>
      <c r="G2" s="1459"/>
      <c r="H2" s="1279" t="s">
        <v>1258</v>
      </c>
      <c r="I2" s="1277"/>
      <c r="J2" s="1277"/>
    </row>
    <row r="3" spans="1:29" ht="12.6" customHeight="1" x14ac:dyDescent="0.25">
      <c r="A3" s="1278"/>
      <c r="B3" s="1459" t="str">
        <f>'15A'!A3</f>
        <v>2015 BUDGET STATEMENT CAMDEN COUNTY WELFARE AGENCY</v>
      </c>
      <c r="C3" s="1459"/>
      <c r="D3" s="1459"/>
      <c r="E3" s="1459"/>
      <c r="F3" s="1459"/>
      <c r="G3" s="1459"/>
      <c r="H3" s="334"/>
      <c r="I3" s="1277"/>
      <c r="J3" s="1277"/>
    </row>
    <row r="4" spans="1:29" ht="12.6" customHeight="1" x14ac:dyDescent="0.25">
      <c r="A4" s="1278"/>
      <c r="B4" s="335"/>
      <c r="C4" s="335"/>
      <c r="D4" s="335"/>
      <c r="E4" s="335"/>
      <c r="H4" s="334"/>
      <c r="I4" s="1277"/>
      <c r="J4" s="1277"/>
    </row>
    <row r="5" spans="1:29" s="1281" customFormat="1" ht="17.25" customHeight="1" x14ac:dyDescent="0.2">
      <c r="A5" s="1460" t="s">
        <v>373</v>
      </c>
      <c r="B5" s="1460"/>
      <c r="C5" s="1460"/>
      <c r="D5" s="1460"/>
      <c r="E5" s="1460"/>
      <c r="F5" s="1460"/>
      <c r="G5" s="1460"/>
      <c r="H5" s="1460"/>
      <c r="I5" s="1280"/>
      <c r="J5" s="1280"/>
      <c r="K5" s="1280"/>
      <c r="L5" s="1280"/>
      <c r="M5" s="1280"/>
      <c r="N5" s="1280"/>
      <c r="O5" s="1280"/>
      <c r="P5" s="1280"/>
      <c r="Q5" s="1280"/>
      <c r="R5" s="1280"/>
      <c r="S5" s="1280"/>
      <c r="T5" s="1280"/>
      <c r="U5" s="1280"/>
      <c r="V5" s="1280"/>
      <c r="W5" s="1280"/>
      <c r="X5" s="1280"/>
      <c r="Y5" s="1280"/>
      <c r="Z5" s="1280"/>
      <c r="AA5" s="1280"/>
      <c r="AB5" s="1280"/>
      <c r="AC5" s="1280"/>
    </row>
    <row r="6" spans="1:29" x14ac:dyDescent="0.2">
      <c r="A6" s="1461" t="s">
        <v>374</v>
      </c>
      <c r="B6" s="1461"/>
      <c r="C6" s="1461"/>
      <c r="D6" s="1461"/>
      <c r="E6" s="1461"/>
      <c r="F6" s="1461"/>
      <c r="G6" s="1461"/>
      <c r="H6" s="1461"/>
    </row>
    <row r="7" spans="1:29" x14ac:dyDescent="0.2">
      <c r="A7" s="1458" t="s">
        <v>211</v>
      </c>
      <c r="B7" s="1458"/>
      <c r="C7" s="1458"/>
      <c r="D7" s="1458"/>
      <c r="E7" s="1458"/>
      <c r="F7" s="1458"/>
      <c r="G7" s="1458"/>
      <c r="H7" s="1458"/>
    </row>
    <row r="8" spans="1:29" x14ac:dyDescent="0.2">
      <c r="A8" s="1282"/>
      <c r="B8" s="1283"/>
    </row>
    <row r="9" spans="1:29" x14ac:dyDescent="0.2">
      <c r="A9" s="1284"/>
      <c r="B9" s="1285"/>
      <c r="C9" s="1286" t="s">
        <v>375</v>
      </c>
      <c r="D9" s="1286" t="s">
        <v>376</v>
      </c>
      <c r="E9" s="1456" t="s">
        <v>357</v>
      </c>
      <c r="F9" s="1457"/>
      <c r="G9" s="1287" t="s">
        <v>28</v>
      </c>
      <c r="H9" s="1287" t="s">
        <v>29</v>
      </c>
    </row>
    <row r="10" spans="1:29" x14ac:dyDescent="0.2">
      <c r="A10" s="1288" t="s">
        <v>680</v>
      </c>
      <c r="B10" s="1288" t="s">
        <v>639</v>
      </c>
      <c r="C10" s="1289" t="s">
        <v>389</v>
      </c>
      <c r="D10" s="1289" t="s">
        <v>1274</v>
      </c>
      <c r="E10" s="1290"/>
      <c r="F10" s="1291"/>
      <c r="G10" s="1292" t="s">
        <v>30</v>
      </c>
      <c r="H10" s="1293" t="s">
        <v>390</v>
      </c>
    </row>
    <row r="11" spans="1:29" ht="13.5" customHeight="1" x14ac:dyDescent="0.2">
      <c r="A11" s="1288" t="s">
        <v>212</v>
      </c>
      <c r="B11" s="1288" t="s">
        <v>22</v>
      </c>
      <c r="C11" s="1293" t="s">
        <v>391</v>
      </c>
      <c r="D11" s="1294" t="s">
        <v>392</v>
      </c>
      <c r="E11" s="1293" t="s">
        <v>393</v>
      </c>
      <c r="F11" s="1293" t="s">
        <v>394</v>
      </c>
      <c r="G11" s="1293" t="s">
        <v>395</v>
      </c>
      <c r="H11" s="1293" t="s">
        <v>396</v>
      </c>
    </row>
    <row r="12" spans="1:29" ht="14.25" customHeight="1" x14ac:dyDescent="0.2">
      <c r="A12" s="1295" t="s">
        <v>213</v>
      </c>
      <c r="B12" s="1295"/>
      <c r="C12" s="1296" t="s">
        <v>397</v>
      </c>
      <c r="D12" s="1297" t="s">
        <v>398</v>
      </c>
      <c r="E12" s="1296" t="s">
        <v>399</v>
      </c>
      <c r="F12" s="1296" t="s">
        <v>34</v>
      </c>
      <c r="G12" s="1296" t="s">
        <v>35</v>
      </c>
      <c r="H12" s="1296" t="s">
        <v>36</v>
      </c>
    </row>
    <row r="13" spans="1:29" ht="18" customHeight="1" x14ac:dyDescent="0.2">
      <c r="A13" s="1296" t="s">
        <v>457</v>
      </c>
      <c r="B13" s="1296" t="s">
        <v>447</v>
      </c>
      <c r="C13" s="1298" t="s">
        <v>449</v>
      </c>
      <c r="D13" s="1298" t="s">
        <v>450</v>
      </c>
      <c r="E13" s="1298" t="s">
        <v>400</v>
      </c>
      <c r="F13" s="1298" t="s">
        <v>401</v>
      </c>
      <c r="G13" s="1298" t="s">
        <v>402</v>
      </c>
      <c r="H13" s="1298" t="s">
        <v>403</v>
      </c>
    </row>
    <row r="14" spans="1:29" ht="18" customHeight="1" x14ac:dyDescent="0.25">
      <c r="A14" s="1299" t="s">
        <v>462</v>
      </c>
      <c r="B14" s="1160">
        <f t="shared" ref="B14:B37" si="0">SUM(C14:D14)</f>
        <v>0</v>
      </c>
      <c r="C14" s="1159">
        <v>0</v>
      </c>
      <c r="D14" s="1159">
        <v>0</v>
      </c>
      <c r="E14" s="1300">
        <f>D14/5</f>
        <v>0</v>
      </c>
      <c r="F14" s="1160">
        <f>E14/2</f>
        <v>0</v>
      </c>
      <c r="G14" s="1160">
        <f>C14+F14</f>
        <v>0</v>
      </c>
      <c r="H14" s="1160">
        <f>B14-G14</f>
        <v>0</v>
      </c>
    </row>
    <row r="15" spans="1:29" ht="18" customHeight="1" x14ac:dyDescent="0.25">
      <c r="A15" s="1299" t="s">
        <v>463</v>
      </c>
      <c r="B15" s="1161">
        <f t="shared" si="0"/>
        <v>0</v>
      </c>
      <c r="C15" s="1301">
        <v>0</v>
      </c>
      <c r="D15" s="1301">
        <v>0</v>
      </c>
      <c r="E15" s="1302">
        <f t="shared" ref="E15:E23" si="1">D15/5</f>
        <v>0</v>
      </c>
      <c r="F15" s="1161">
        <f t="shared" ref="F15:F23" si="2">E15/2</f>
        <v>0</v>
      </c>
      <c r="G15" s="1161">
        <f t="shared" ref="G15:G23" si="3">C15+F15</f>
        <v>0</v>
      </c>
      <c r="H15" s="1161">
        <f t="shared" ref="H15:H23" si="4">B15-G15</f>
        <v>0</v>
      </c>
      <c r="K15" s="512"/>
    </row>
    <row r="16" spans="1:29" ht="18" customHeight="1" x14ac:dyDescent="0.25">
      <c r="A16" s="1299" t="s">
        <v>464</v>
      </c>
      <c r="B16" s="1161">
        <f t="shared" si="0"/>
        <v>0</v>
      </c>
      <c r="C16" s="1301">
        <v>0</v>
      </c>
      <c r="D16" s="1301">
        <v>0</v>
      </c>
      <c r="E16" s="1302">
        <f t="shared" si="1"/>
        <v>0</v>
      </c>
      <c r="F16" s="1161">
        <f t="shared" si="2"/>
        <v>0</v>
      </c>
      <c r="G16" s="1161">
        <f t="shared" si="3"/>
        <v>0</v>
      </c>
      <c r="H16" s="1161">
        <f t="shared" si="4"/>
        <v>0</v>
      </c>
    </row>
    <row r="17" spans="1:8" ht="18" customHeight="1" x14ac:dyDescent="0.25">
      <c r="A17" s="1299" t="s">
        <v>465</v>
      </c>
      <c r="B17" s="1161">
        <f t="shared" si="0"/>
        <v>0</v>
      </c>
      <c r="C17" s="1301">
        <v>0</v>
      </c>
      <c r="D17" s="1301">
        <v>0</v>
      </c>
      <c r="E17" s="1302">
        <f t="shared" si="1"/>
        <v>0</v>
      </c>
      <c r="F17" s="1161">
        <f t="shared" si="2"/>
        <v>0</v>
      </c>
      <c r="G17" s="1161">
        <f t="shared" si="3"/>
        <v>0</v>
      </c>
      <c r="H17" s="1161">
        <f t="shared" si="4"/>
        <v>0</v>
      </c>
    </row>
    <row r="18" spans="1:8" ht="18" customHeight="1" x14ac:dyDescent="0.25">
      <c r="A18" s="1299" t="s">
        <v>466</v>
      </c>
      <c r="B18" s="1161">
        <f t="shared" si="0"/>
        <v>0</v>
      </c>
      <c r="C18" s="1301">
        <v>0</v>
      </c>
      <c r="D18" s="1301">
        <v>0</v>
      </c>
      <c r="E18" s="1302">
        <f t="shared" si="1"/>
        <v>0</v>
      </c>
      <c r="F18" s="1161">
        <f t="shared" si="2"/>
        <v>0</v>
      </c>
      <c r="G18" s="1161">
        <f t="shared" si="3"/>
        <v>0</v>
      </c>
      <c r="H18" s="1161">
        <f t="shared" si="4"/>
        <v>0</v>
      </c>
    </row>
    <row r="19" spans="1:8" ht="18" customHeight="1" x14ac:dyDescent="0.25">
      <c r="A19" s="1299" t="s">
        <v>467</v>
      </c>
      <c r="B19" s="1161">
        <f t="shared" si="0"/>
        <v>0</v>
      </c>
      <c r="C19" s="1301">
        <v>0</v>
      </c>
      <c r="D19" s="1301">
        <v>0</v>
      </c>
      <c r="E19" s="1302">
        <f t="shared" si="1"/>
        <v>0</v>
      </c>
      <c r="F19" s="1161">
        <f t="shared" si="2"/>
        <v>0</v>
      </c>
      <c r="G19" s="1161">
        <f t="shared" si="3"/>
        <v>0</v>
      </c>
      <c r="H19" s="1161">
        <f t="shared" si="4"/>
        <v>0</v>
      </c>
    </row>
    <row r="20" spans="1:8" ht="18" customHeight="1" x14ac:dyDescent="0.25">
      <c r="A20" s="1299" t="s">
        <v>468</v>
      </c>
      <c r="B20" s="1161">
        <f t="shared" si="0"/>
        <v>0</v>
      </c>
      <c r="C20" s="1301">
        <v>0</v>
      </c>
      <c r="D20" s="1301">
        <v>0</v>
      </c>
      <c r="E20" s="1302">
        <f t="shared" si="1"/>
        <v>0</v>
      </c>
      <c r="F20" s="1161">
        <f t="shared" si="2"/>
        <v>0</v>
      </c>
      <c r="G20" s="1161">
        <f t="shared" si="3"/>
        <v>0</v>
      </c>
      <c r="H20" s="1161">
        <f t="shared" si="4"/>
        <v>0</v>
      </c>
    </row>
    <row r="21" spans="1:8" ht="18" customHeight="1" x14ac:dyDescent="0.25">
      <c r="A21" s="1299" t="s">
        <v>469</v>
      </c>
      <c r="B21" s="1161">
        <f t="shared" si="0"/>
        <v>0</v>
      </c>
      <c r="C21" s="1301">
        <v>0</v>
      </c>
      <c r="D21" s="1301">
        <v>0</v>
      </c>
      <c r="E21" s="1302">
        <f t="shared" si="1"/>
        <v>0</v>
      </c>
      <c r="F21" s="1161">
        <f t="shared" si="2"/>
        <v>0</v>
      </c>
      <c r="G21" s="1161">
        <f t="shared" si="3"/>
        <v>0</v>
      </c>
      <c r="H21" s="1161">
        <f t="shared" si="4"/>
        <v>0</v>
      </c>
    </row>
    <row r="22" spans="1:8" ht="18" customHeight="1" x14ac:dyDescent="0.25">
      <c r="A22" s="1299" t="s">
        <v>470</v>
      </c>
      <c r="B22" s="1161">
        <f t="shared" si="0"/>
        <v>17000</v>
      </c>
      <c r="C22" s="1301">
        <f>'15A'!G15</f>
        <v>17000</v>
      </c>
      <c r="D22" s="1301">
        <v>0</v>
      </c>
      <c r="E22" s="1302">
        <f t="shared" si="1"/>
        <v>0</v>
      </c>
      <c r="F22" s="1161">
        <f t="shared" si="2"/>
        <v>0</v>
      </c>
      <c r="G22" s="1161">
        <f t="shared" si="3"/>
        <v>17000</v>
      </c>
      <c r="H22" s="1161">
        <f t="shared" si="4"/>
        <v>0</v>
      </c>
    </row>
    <row r="23" spans="1:8" s="1303" customFormat="1" ht="18" customHeight="1" x14ac:dyDescent="0.25">
      <c r="A23" s="1299" t="s">
        <v>471</v>
      </c>
      <c r="B23" s="1161">
        <f t="shared" si="0"/>
        <v>0</v>
      </c>
      <c r="C23" s="1301">
        <v>0</v>
      </c>
      <c r="D23" s="1301">
        <v>0</v>
      </c>
      <c r="E23" s="1302">
        <f t="shared" si="1"/>
        <v>0</v>
      </c>
      <c r="F23" s="1161">
        <f t="shared" si="2"/>
        <v>0</v>
      </c>
      <c r="G23" s="1161">
        <f t="shared" si="3"/>
        <v>0</v>
      </c>
      <c r="H23" s="1161">
        <f t="shared" si="4"/>
        <v>0</v>
      </c>
    </row>
    <row r="24" spans="1:8" ht="18" customHeight="1" x14ac:dyDescent="0.25">
      <c r="A24" s="1299" t="s">
        <v>472</v>
      </c>
      <c r="B24" s="1161">
        <f t="shared" si="0"/>
        <v>0</v>
      </c>
      <c r="C24" s="1301">
        <v>0</v>
      </c>
      <c r="D24" s="1301">
        <v>0</v>
      </c>
      <c r="E24" s="1302">
        <f t="shared" ref="E24:E38" si="5">D24/5</f>
        <v>0</v>
      </c>
      <c r="F24" s="1161">
        <f t="shared" ref="F24:F38" si="6">E24/2</f>
        <v>0</v>
      </c>
      <c r="G24" s="1161">
        <f t="shared" ref="G24:G38" si="7">C24+F24</f>
        <v>0</v>
      </c>
      <c r="H24" s="1161">
        <f t="shared" ref="H24:H38" si="8">B24-G24</f>
        <v>0</v>
      </c>
    </row>
    <row r="25" spans="1:8" ht="18" customHeight="1" x14ac:dyDescent="0.25">
      <c r="A25" s="1299" t="s">
        <v>549</v>
      </c>
      <c r="B25" s="1161">
        <f t="shared" si="0"/>
        <v>0</v>
      </c>
      <c r="C25" s="1301">
        <v>0</v>
      </c>
      <c r="D25" s="1301">
        <v>0</v>
      </c>
      <c r="E25" s="1302">
        <f t="shared" si="5"/>
        <v>0</v>
      </c>
      <c r="F25" s="1161">
        <f t="shared" si="6"/>
        <v>0</v>
      </c>
      <c r="G25" s="1161">
        <f t="shared" si="7"/>
        <v>0</v>
      </c>
      <c r="H25" s="1161">
        <f t="shared" si="8"/>
        <v>0</v>
      </c>
    </row>
    <row r="26" spans="1:8" ht="18" customHeight="1" x14ac:dyDescent="0.25">
      <c r="A26" s="1299" t="s">
        <v>550</v>
      </c>
      <c r="B26" s="1161">
        <f t="shared" si="0"/>
        <v>0</v>
      </c>
      <c r="C26" s="1301">
        <v>0</v>
      </c>
      <c r="D26" s="1301">
        <v>0</v>
      </c>
      <c r="E26" s="1302">
        <f t="shared" si="5"/>
        <v>0</v>
      </c>
      <c r="F26" s="1161">
        <f t="shared" si="6"/>
        <v>0</v>
      </c>
      <c r="G26" s="1161">
        <f t="shared" si="7"/>
        <v>0</v>
      </c>
      <c r="H26" s="1161">
        <f t="shared" si="8"/>
        <v>0</v>
      </c>
    </row>
    <row r="27" spans="1:8" ht="18" customHeight="1" x14ac:dyDescent="0.25">
      <c r="A27" s="1299" t="s">
        <v>551</v>
      </c>
      <c r="B27" s="1161">
        <f t="shared" si="0"/>
        <v>0</v>
      </c>
      <c r="C27" s="1301">
        <v>0</v>
      </c>
      <c r="D27" s="1301">
        <v>0</v>
      </c>
      <c r="E27" s="1302">
        <f t="shared" si="5"/>
        <v>0</v>
      </c>
      <c r="F27" s="1161">
        <f t="shared" si="6"/>
        <v>0</v>
      </c>
      <c r="G27" s="1161">
        <f t="shared" si="7"/>
        <v>0</v>
      </c>
      <c r="H27" s="1161">
        <f t="shared" si="8"/>
        <v>0</v>
      </c>
    </row>
    <row r="28" spans="1:8" ht="18" customHeight="1" x14ac:dyDescent="0.25">
      <c r="A28" s="1299" t="s">
        <v>553</v>
      </c>
      <c r="B28" s="1161">
        <f t="shared" si="0"/>
        <v>0</v>
      </c>
      <c r="C28" s="1301">
        <v>0</v>
      </c>
      <c r="D28" s="1301">
        <v>0</v>
      </c>
      <c r="E28" s="1302">
        <f t="shared" si="5"/>
        <v>0</v>
      </c>
      <c r="F28" s="1161">
        <f t="shared" si="6"/>
        <v>0</v>
      </c>
      <c r="G28" s="1161">
        <f t="shared" si="7"/>
        <v>0</v>
      </c>
      <c r="H28" s="1161">
        <f t="shared" si="8"/>
        <v>0</v>
      </c>
    </row>
    <row r="29" spans="1:8" ht="18" customHeight="1" x14ac:dyDescent="0.25">
      <c r="A29" s="1299" t="s">
        <v>554</v>
      </c>
      <c r="B29" s="1161">
        <f t="shared" si="0"/>
        <v>0</v>
      </c>
      <c r="C29" s="1301">
        <v>0</v>
      </c>
      <c r="D29" s="1301">
        <v>0</v>
      </c>
      <c r="E29" s="1302">
        <f t="shared" si="5"/>
        <v>0</v>
      </c>
      <c r="F29" s="1161">
        <f t="shared" si="6"/>
        <v>0</v>
      </c>
      <c r="G29" s="1161">
        <f t="shared" si="7"/>
        <v>0</v>
      </c>
      <c r="H29" s="1161">
        <f t="shared" si="8"/>
        <v>0</v>
      </c>
    </row>
    <row r="30" spans="1:8" ht="18" customHeight="1" x14ac:dyDescent="0.25">
      <c r="A30" s="1299" t="s">
        <v>404</v>
      </c>
      <c r="B30" s="1161">
        <f t="shared" si="0"/>
        <v>0</v>
      </c>
      <c r="C30" s="1301">
        <v>0</v>
      </c>
      <c r="D30" s="1301">
        <v>0</v>
      </c>
      <c r="E30" s="1302">
        <f t="shared" si="5"/>
        <v>0</v>
      </c>
      <c r="F30" s="1161">
        <f t="shared" si="6"/>
        <v>0</v>
      </c>
      <c r="G30" s="1161">
        <f t="shared" si="7"/>
        <v>0</v>
      </c>
      <c r="H30" s="1161">
        <f t="shared" si="8"/>
        <v>0</v>
      </c>
    </row>
    <row r="31" spans="1:8" ht="18" customHeight="1" x14ac:dyDescent="0.25">
      <c r="A31" s="1299" t="s">
        <v>555</v>
      </c>
      <c r="B31" s="1161">
        <f t="shared" si="0"/>
        <v>0</v>
      </c>
      <c r="C31" s="1301">
        <v>0</v>
      </c>
      <c r="D31" s="1301">
        <v>0</v>
      </c>
      <c r="E31" s="1302">
        <f t="shared" si="5"/>
        <v>0</v>
      </c>
      <c r="F31" s="1161">
        <f t="shared" si="6"/>
        <v>0</v>
      </c>
      <c r="G31" s="1161">
        <f t="shared" si="7"/>
        <v>0</v>
      </c>
      <c r="H31" s="1161">
        <f t="shared" si="8"/>
        <v>0</v>
      </c>
    </row>
    <row r="32" spans="1:8" ht="18" customHeight="1" x14ac:dyDescent="0.25">
      <c r="A32" s="1299" t="s">
        <v>556</v>
      </c>
      <c r="B32" s="1161">
        <f t="shared" si="0"/>
        <v>0</v>
      </c>
      <c r="C32" s="1301">
        <v>0</v>
      </c>
      <c r="D32" s="1301">
        <v>0</v>
      </c>
      <c r="E32" s="1302">
        <f t="shared" si="5"/>
        <v>0</v>
      </c>
      <c r="F32" s="1161">
        <f t="shared" si="6"/>
        <v>0</v>
      </c>
      <c r="G32" s="1161">
        <f t="shared" si="7"/>
        <v>0</v>
      </c>
      <c r="H32" s="1161">
        <f t="shared" si="8"/>
        <v>0</v>
      </c>
    </row>
    <row r="33" spans="1:8" ht="18" customHeight="1" x14ac:dyDescent="0.25">
      <c r="A33" s="1299" t="s">
        <v>442</v>
      </c>
      <c r="B33" s="1161">
        <f t="shared" si="0"/>
        <v>0</v>
      </c>
      <c r="C33" s="1301">
        <v>0</v>
      </c>
      <c r="D33" s="1301">
        <v>0</v>
      </c>
      <c r="E33" s="1302">
        <f t="shared" si="5"/>
        <v>0</v>
      </c>
      <c r="F33" s="1161">
        <f t="shared" si="6"/>
        <v>0</v>
      </c>
      <c r="G33" s="1161">
        <f t="shared" si="7"/>
        <v>0</v>
      </c>
      <c r="H33" s="1161">
        <f t="shared" si="8"/>
        <v>0</v>
      </c>
    </row>
    <row r="34" spans="1:8" ht="18" customHeight="1" x14ac:dyDescent="0.25">
      <c r="A34" s="1299" t="s">
        <v>405</v>
      </c>
      <c r="B34" s="1161">
        <f t="shared" si="0"/>
        <v>0</v>
      </c>
      <c r="C34" s="1301">
        <v>0</v>
      </c>
      <c r="D34" s="1301">
        <v>0</v>
      </c>
      <c r="E34" s="1302">
        <f t="shared" si="5"/>
        <v>0</v>
      </c>
      <c r="F34" s="1161">
        <f t="shared" si="6"/>
        <v>0</v>
      </c>
      <c r="G34" s="1161">
        <f t="shared" si="7"/>
        <v>0</v>
      </c>
      <c r="H34" s="1161">
        <f t="shared" si="8"/>
        <v>0</v>
      </c>
    </row>
    <row r="35" spans="1:8" ht="18" customHeight="1" x14ac:dyDescent="0.25">
      <c r="A35" s="1299" t="s">
        <v>406</v>
      </c>
      <c r="B35" s="1161">
        <f t="shared" si="0"/>
        <v>0</v>
      </c>
      <c r="C35" s="1301">
        <v>0</v>
      </c>
      <c r="D35" s="1301">
        <v>0</v>
      </c>
      <c r="E35" s="1302">
        <f t="shared" si="5"/>
        <v>0</v>
      </c>
      <c r="F35" s="1161">
        <f t="shared" si="6"/>
        <v>0</v>
      </c>
      <c r="G35" s="1161">
        <f t="shared" si="7"/>
        <v>0</v>
      </c>
      <c r="H35" s="1161">
        <f t="shared" si="8"/>
        <v>0</v>
      </c>
    </row>
    <row r="36" spans="1:8" ht="18" customHeight="1" x14ac:dyDescent="0.25">
      <c r="A36" s="1299"/>
      <c r="B36" s="1161">
        <f t="shared" si="0"/>
        <v>0</v>
      </c>
      <c r="C36" s="1301">
        <v>0</v>
      </c>
      <c r="D36" s="1301">
        <v>0</v>
      </c>
      <c r="E36" s="1302">
        <f t="shared" si="5"/>
        <v>0</v>
      </c>
      <c r="F36" s="1161">
        <f t="shared" si="6"/>
        <v>0</v>
      </c>
      <c r="G36" s="1161">
        <f>C36+F36</f>
        <v>0</v>
      </c>
      <c r="H36" s="1161">
        <f>B36-G36</f>
        <v>0</v>
      </c>
    </row>
    <row r="37" spans="1:8" ht="18" customHeight="1" x14ac:dyDescent="0.25">
      <c r="A37" s="1299"/>
      <c r="B37" s="1161">
        <f t="shared" si="0"/>
        <v>0</v>
      </c>
      <c r="C37" s="1301">
        <v>0</v>
      </c>
      <c r="D37" s="1301">
        <v>0</v>
      </c>
      <c r="E37" s="1302">
        <f t="shared" si="5"/>
        <v>0</v>
      </c>
      <c r="F37" s="1161">
        <f t="shared" si="6"/>
        <v>0</v>
      </c>
      <c r="G37" s="1161">
        <f>C37+F37</f>
        <v>0</v>
      </c>
      <c r="H37" s="1161">
        <f>B37-G37</f>
        <v>0</v>
      </c>
    </row>
    <row r="38" spans="1:8" ht="18" customHeight="1" x14ac:dyDescent="0.25">
      <c r="A38" s="1299" t="s">
        <v>557</v>
      </c>
      <c r="B38" s="1161">
        <f>SUM(C38:D38)</f>
        <v>653185</v>
      </c>
      <c r="C38" s="1301">
        <v>618185</v>
      </c>
      <c r="D38" s="1301">
        <v>35000</v>
      </c>
      <c r="E38" s="1304">
        <f t="shared" si="5"/>
        <v>7000</v>
      </c>
      <c r="F38" s="1305">
        <f t="shared" si="6"/>
        <v>3500</v>
      </c>
      <c r="G38" s="1161">
        <f t="shared" si="7"/>
        <v>621685</v>
      </c>
      <c r="H38" s="1161">
        <f t="shared" si="8"/>
        <v>31500</v>
      </c>
    </row>
    <row r="39" spans="1:8" ht="11.1" customHeight="1" x14ac:dyDescent="0.25">
      <c r="A39" s="1306"/>
      <c r="B39" s="1306"/>
      <c r="C39" s="1307"/>
      <c r="D39" s="1307"/>
      <c r="E39" s="1307"/>
      <c r="F39" s="1307"/>
      <c r="G39" s="1307"/>
      <c r="H39" s="1307"/>
    </row>
    <row r="40" spans="1:8" ht="18" customHeight="1" x14ac:dyDescent="0.25">
      <c r="A40" s="1299" t="s">
        <v>43</v>
      </c>
      <c r="B40" s="1160">
        <f>SUM(B14:B38)</f>
        <v>670185</v>
      </c>
      <c r="C40" s="1160">
        <f t="shared" ref="C40:H40" si="9">SUM(C14:C38)</f>
        <v>635185</v>
      </c>
      <c r="D40" s="1160">
        <f t="shared" si="9"/>
        <v>35000</v>
      </c>
      <c r="E40" s="1160">
        <f t="shared" si="9"/>
        <v>7000</v>
      </c>
      <c r="F40" s="1160">
        <f t="shared" si="9"/>
        <v>3500</v>
      </c>
      <c r="G40" s="1160">
        <f t="shared" si="9"/>
        <v>638685</v>
      </c>
      <c r="H40" s="1160">
        <f t="shared" si="9"/>
        <v>31500</v>
      </c>
    </row>
    <row r="41" spans="1:8" x14ac:dyDescent="0.2">
      <c r="A41" s="1308"/>
      <c r="B41" s="1308"/>
      <c r="C41" s="1309"/>
      <c r="D41" s="1309"/>
      <c r="E41" s="1309"/>
      <c r="F41" s="1309"/>
      <c r="G41" s="1309"/>
      <c r="H41" s="1309"/>
    </row>
    <row r="42" spans="1:8" x14ac:dyDescent="0.2">
      <c r="A42" s="1308" t="s">
        <v>407</v>
      </c>
      <c r="B42" s="1308"/>
      <c r="C42" s="1309"/>
      <c r="D42" s="1309"/>
      <c r="E42" s="1309"/>
      <c r="F42" s="1309"/>
      <c r="G42" s="1309"/>
      <c r="H42" s="1309"/>
    </row>
    <row r="43" spans="1:8" x14ac:dyDescent="0.2">
      <c r="H43" s="1310"/>
    </row>
    <row r="44" spans="1:8" x14ac:dyDescent="0.2">
      <c r="A44" s="1311" t="s">
        <v>408</v>
      </c>
      <c r="B44" s="1311"/>
      <c r="C44" s="1312"/>
      <c r="D44" s="1310"/>
      <c r="E44" s="1310"/>
      <c r="F44" s="1310"/>
      <c r="G44" s="1310"/>
    </row>
    <row r="45" spans="1:8" x14ac:dyDescent="0.2">
      <c r="A45" s="1311" t="s">
        <v>44</v>
      </c>
      <c r="B45" s="1311"/>
    </row>
    <row r="46" spans="1:8" x14ac:dyDescent="0.2">
      <c r="A46" s="1311" t="s">
        <v>45</v>
      </c>
      <c r="B46" s="1311"/>
    </row>
    <row r="47" spans="1:8" x14ac:dyDescent="0.2">
      <c r="A47" s="1311" t="s">
        <v>46</v>
      </c>
      <c r="B47" s="1311"/>
    </row>
    <row r="48" spans="1:8" ht="15" x14ac:dyDescent="0.25">
      <c r="A48" s="1278"/>
      <c r="B48" s="1278"/>
    </row>
    <row r="49" spans="1:2" ht="15" x14ac:dyDescent="0.25">
      <c r="A49" s="1278"/>
      <c r="B49" s="1278"/>
    </row>
    <row r="50" spans="1:2" ht="15" x14ac:dyDescent="0.25">
      <c r="A50" s="1278"/>
      <c r="B50" s="1278"/>
    </row>
    <row r="51" spans="1:2" ht="15" x14ac:dyDescent="0.25">
      <c r="A51" s="1278"/>
      <c r="B51" s="1278"/>
    </row>
    <row r="52" spans="1:2" ht="15" x14ac:dyDescent="0.25">
      <c r="A52" s="1278"/>
      <c r="B52" s="1278"/>
    </row>
    <row r="53" spans="1:2" ht="15" x14ac:dyDescent="0.25">
      <c r="A53" s="1278"/>
      <c r="B53" s="1278"/>
    </row>
    <row r="54" spans="1:2" ht="15" x14ac:dyDescent="0.25">
      <c r="A54" s="1278"/>
      <c r="B54" s="1278"/>
    </row>
    <row r="55" spans="1:2" ht="15" x14ac:dyDescent="0.25">
      <c r="A55" s="1278"/>
      <c r="B55" s="1278"/>
    </row>
    <row r="56" spans="1:2" ht="15" x14ac:dyDescent="0.25">
      <c r="A56" s="1278"/>
      <c r="B56" s="1278"/>
    </row>
    <row r="57" spans="1:2" ht="15" x14ac:dyDescent="0.25">
      <c r="A57" s="1278"/>
      <c r="B57" s="1278"/>
    </row>
    <row r="58" spans="1:2" ht="15" x14ac:dyDescent="0.25">
      <c r="A58" s="1278"/>
      <c r="B58" s="1278"/>
    </row>
    <row r="59" spans="1:2" ht="15" x14ac:dyDescent="0.25">
      <c r="A59" s="1278"/>
      <c r="B59" s="1278"/>
    </row>
    <row r="60" spans="1:2" ht="15" x14ac:dyDescent="0.25">
      <c r="A60" s="1278"/>
      <c r="B60" s="1278"/>
    </row>
    <row r="61" spans="1:2" ht="15" x14ac:dyDescent="0.25">
      <c r="A61" s="1278"/>
      <c r="B61" s="1278"/>
    </row>
    <row r="62" spans="1:2" ht="15" x14ac:dyDescent="0.25">
      <c r="A62" s="1278"/>
      <c r="B62" s="1278"/>
    </row>
    <row r="63" spans="1:2" ht="15" x14ac:dyDescent="0.25">
      <c r="A63" s="1278"/>
      <c r="B63" s="1278"/>
    </row>
    <row r="64" spans="1:2" ht="15" x14ac:dyDescent="0.25">
      <c r="A64" s="1278"/>
      <c r="B64" s="1278"/>
    </row>
    <row r="65" spans="1:2" ht="15" x14ac:dyDescent="0.25">
      <c r="A65" s="1278"/>
      <c r="B65" s="1278"/>
    </row>
    <row r="66" spans="1:2" ht="15" x14ac:dyDescent="0.25">
      <c r="A66" s="1278"/>
      <c r="B66" s="1278"/>
    </row>
    <row r="67" spans="1:2" ht="15" x14ac:dyDescent="0.25">
      <c r="A67" s="1278"/>
      <c r="B67" s="1278"/>
    </row>
    <row r="68" spans="1:2" ht="15" x14ac:dyDescent="0.25">
      <c r="A68" s="1278"/>
      <c r="B68" s="1278"/>
    </row>
    <row r="69" spans="1:2" ht="15" x14ac:dyDescent="0.25">
      <c r="A69" s="1278"/>
      <c r="B69" s="1278"/>
    </row>
    <row r="70" spans="1:2" ht="15" x14ac:dyDescent="0.25">
      <c r="A70" s="1278"/>
      <c r="B70" s="1278"/>
    </row>
    <row r="71" spans="1:2" ht="15" x14ac:dyDescent="0.25">
      <c r="A71" s="1278"/>
      <c r="B71" s="1278"/>
    </row>
    <row r="72" spans="1:2" ht="15" x14ac:dyDescent="0.25">
      <c r="A72" s="1278"/>
      <c r="B72" s="1278"/>
    </row>
    <row r="73" spans="1:2" ht="15" x14ac:dyDescent="0.25">
      <c r="A73" s="1278"/>
      <c r="B73" s="1278"/>
    </row>
    <row r="74" spans="1:2" ht="15" x14ac:dyDescent="0.25">
      <c r="A74" s="1278"/>
      <c r="B74" s="1278"/>
    </row>
    <row r="75" spans="1:2" ht="15" x14ac:dyDescent="0.25">
      <c r="A75" s="1278"/>
      <c r="B75" s="1278"/>
    </row>
    <row r="76" spans="1:2" ht="15" x14ac:dyDescent="0.25">
      <c r="A76" s="1278"/>
      <c r="B76" s="1278"/>
    </row>
    <row r="77" spans="1:2" ht="15" x14ac:dyDescent="0.25">
      <c r="A77" s="1278"/>
      <c r="B77" s="1278"/>
    </row>
    <row r="78" spans="1:2" ht="15" x14ac:dyDescent="0.25">
      <c r="A78" s="1278"/>
      <c r="B78" s="1278"/>
    </row>
    <row r="79" spans="1:2" ht="15" x14ac:dyDescent="0.25">
      <c r="A79" s="1278"/>
      <c r="B79" s="1278"/>
    </row>
    <row r="80" spans="1:2" ht="15" x14ac:dyDescent="0.25">
      <c r="A80" s="1278"/>
      <c r="B80" s="1278"/>
    </row>
    <row r="81" spans="1:2" ht="15" x14ac:dyDescent="0.25">
      <c r="A81" s="1278"/>
      <c r="B81" s="1278"/>
    </row>
    <row r="82" spans="1:2" ht="15" x14ac:dyDescent="0.25">
      <c r="A82" s="1278"/>
      <c r="B82" s="1278"/>
    </row>
    <row r="83" spans="1:2" ht="15" x14ac:dyDescent="0.25">
      <c r="A83" s="1278"/>
      <c r="B83" s="1278"/>
    </row>
    <row r="84" spans="1:2" ht="15" x14ac:dyDescent="0.25">
      <c r="A84" s="1278"/>
      <c r="B84" s="1278"/>
    </row>
    <row r="85" spans="1:2" ht="15" x14ac:dyDescent="0.25">
      <c r="A85" s="1278"/>
      <c r="B85" s="1278"/>
    </row>
    <row r="86" spans="1:2" ht="15" x14ac:dyDescent="0.25">
      <c r="A86" s="1278"/>
      <c r="B86" s="1278"/>
    </row>
    <row r="87" spans="1:2" ht="15" x14ac:dyDescent="0.25">
      <c r="A87" s="1278"/>
      <c r="B87" s="1278"/>
    </row>
    <row r="88" spans="1:2" ht="15" x14ac:dyDescent="0.25">
      <c r="A88" s="1278"/>
      <c r="B88" s="1278"/>
    </row>
    <row r="89" spans="1:2" ht="15" x14ac:dyDescent="0.25">
      <c r="A89" s="1278"/>
      <c r="B89" s="1278"/>
    </row>
    <row r="90" spans="1:2" ht="15" x14ac:dyDescent="0.25">
      <c r="A90" s="1278"/>
      <c r="B90" s="1278"/>
    </row>
    <row r="91" spans="1:2" ht="15" x14ac:dyDescent="0.25">
      <c r="A91" s="1278"/>
      <c r="B91" s="1278"/>
    </row>
    <row r="92" spans="1:2" ht="15" x14ac:dyDescent="0.25">
      <c r="A92" s="1278"/>
      <c r="B92" s="1278"/>
    </row>
    <row r="93" spans="1:2" ht="15" x14ac:dyDescent="0.25">
      <c r="A93" s="1278"/>
      <c r="B93" s="1278"/>
    </row>
    <row r="94" spans="1:2" ht="15" x14ac:dyDescent="0.25">
      <c r="A94" s="1278"/>
      <c r="B94" s="1278"/>
    </row>
    <row r="95" spans="1:2" ht="15" x14ac:dyDescent="0.25">
      <c r="A95" s="1278"/>
      <c r="B95" s="1278"/>
    </row>
    <row r="96" spans="1:2" ht="15" x14ac:dyDescent="0.25">
      <c r="A96" s="1278"/>
      <c r="B96" s="1278"/>
    </row>
    <row r="97" spans="1:2" ht="15" x14ac:dyDescent="0.25">
      <c r="A97" s="1278"/>
      <c r="B97" s="1278"/>
    </row>
    <row r="98" spans="1:2" ht="15" x14ac:dyDescent="0.25">
      <c r="A98" s="1278"/>
      <c r="B98" s="1278"/>
    </row>
    <row r="99" spans="1:2" ht="15" x14ac:dyDescent="0.25">
      <c r="A99" s="1278"/>
      <c r="B99" s="1278"/>
    </row>
    <row r="100" spans="1:2" ht="15" x14ac:dyDescent="0.25">
      <c r="A100" s="1278"/>
      <c r="B100" s="1278"/>
    </row>
    <row r="101" spans="1:2" ht="15" x14ac:dyDescent="0.25">
      <c r="A101" s="1278"/>
      <c r="B101" s="1278"/>
    </row>
    <row r="102" spans="1:2" ht="15" x14ac:dyDescent="0.25">
      <c r="A102" s="1278"/>
      <c r="B102" s="1278"/>
    </row>
    <row r="103" spans="1:2" ht="15" x14ac:dyDescent="0.25">
      <c r="A103" s="1278"/>
      <c r="B103" s="1278"/>
    </row>
    <row r="104" spans="1:2" ht="15" x14ac:dyDescent="0.25">
      <c r="A104" s="1278"/>
      <c r="B104" s="1278"/>
    </row>
    <row r="105" spans="1:2" ht="15" x14ac:dyDescent="0.25">
      <c r="A105" s="1278"/>
      <c r="B105" s="1278"/>
    </row>
    <row r="106" spans="1:2" ht="15" x14ac:dyDescent="0.25">
      <c r="A106" s="1278"/>
      <c r="B106" s="1278"/>
    </row>
    <row r="107" spans="1:2" ht="15" x14ac:dyDescent="0.25">
      <c r="A107" s="1278"/>
      <c r="B107" s="1278"/>
    </row>
    <row r="108" spans="1:2" ht="15" x14ac:dyDescent="0.25">
      <c r="A108" s="1278"/>
      <c r="B108" s="1278"/>
    </row>
    <row r="109" spans="1:2" ht="15" x14ac:dyDescent="0.25">
      <c r="A109" s="1278"/>
      <c r="B109" s="1278"/>
    </row>
    <row r="110" spans="1:2" ht="15" x14ac:dyDescent="0.25">
      <c r="A110" s="1278"/>
      <c r="B110" s="1278"/>
    </row>
    <row r="111" spans="1:2" ht="15" x14ac:dyDescent="0.25">
      <c r="A111" s="1278"/>
      <c r="B111" s="1278"/>
    </row>
    <row r="112" spans="1:2" ht="15" x14ac:dyDescent="0.25">
      <c r="A112" s="1278"/>
      <c r="B112" s="1278"/>
    </row>
    <row r="113" spans="1:2" ht="15" x14ac:dyDescent="0.25">
      <c r="A113" s="1278"/>
      <c r="B113" s="1278"/>
    </row>
    <row r="114" spans="1:2" ht="15" x14ac:dyDescent="0.25">
      <c r="A114" s="1278"/>
      <c r="B114" s="1278"/>
    </row>
    <row r="115" spans="1:2" ht="15" x14ac:dyDescent="0.25">
      <c r="A115" s="1278"/>
      <c r="B115" s="1278"/>
    </row>
    <row r="116" spans="1:2" ht="15" x14ac:dyDescent="0.25">
      <c r="A116" s="1278"/>
      <c r="B116" s="1278"/>
    </row>
    <row r="117" spans="1:2" ht="15" x14ac:dyDescent="0.25">
      <c r="A117" s="1278"/>
      <c r="B117" s="1278"/>
    </row>
    <row r="118" spans="1:2" ht="15" x14ac:dyDescent="0.25">
      <c r="A118" s="1278"/>
      <c r="B118" s="1278"/>
    </row>
    <row r="119" spans="1:2" ht="15" x14ac:dyDescent="0.25">
      <c r="A119" s="1278"/>
      <c r="B119" s="1278"/>
    </row>
    <row r="120" spans="1:2" ht="15" x14ac:dyDescent="0.25">
      <c r="A120" s="1278"/>
      <c r="B120" s="1278"/>
    </row>
    <row r="121" spans="1:2" ht="15" x14ac:dyDescent="0.25">
      <c r="A121" s="1278"/>
      <c r="B121" s="1278"/>
    </row>
    <row r="122" spans="1:2" ht="15" x14ac:dyDescent="0.25">
      <c r="A122" s="1278"/>
      <c r="B122" s="1278"/>
    </row>
    <row r="123" spans="1:2" ht="15" x14ac:dyDescent="0.25">
      <c r="A123" s="1278"/>
      <c r="B123" s="1278"/>
    </row>
    <row r="124" spans="1:2" ht="15" x14ac:dyDescent="0.25">
      <c r="A124" s="1278"/>
      <c r="B124" s="1278"/>
    </row>
    <row r="125" spans="1:2" ht="15" x14ac:dyDescent="0.25">
      <c r="A125" s="1278"/>
      <c r="B125" s="1278"/>
    </row>
    <row r="126" spans="1:2" ht="15" x14ac:dyDescent="0.25">
      <c r="A126" s="1278"/>
      <c r="B126" s="1278"/>
    </row>
    <row r="127" spans="1:2" ht="15" x14ac:dyDescent="0.25">
      <c r="A127" s="1278"/>
      <c r="B127" s="1278"/>
    </row>
    <row r="128" spans="1:2" ht="15" x14ac:dyDescent="0.25">
      <c r="A128" s="1278"/>
      <c r="B128" s="1278"/>
    </row>
    <row r="129" spans="1:2" ht="15" x14ac:dyDescent="0.25">
      <c r="A129" s="1278"/>
      <c r="B129" s="1278"/>
    </row>
    <row r="130" spans="1:2" ht="15" x14ac:dyDescent="0.25">
      <c r="A130" s="1278"/>
      <c r="B130" s="1278"/>
    </row>
    <row r="131" spans="1:2" ht="15" x14ac:dyDescent="0.25">
      <c r="A131" s="1278"/>
      <c r="B131" s="1278"/>
    </row>
    <row r="132" spans="1:2" ht="15" x14ac:dyDescent="0.25">
      <c r="A132" s="1278"/>
      <c r="B132" s="1278"/>
    </row>
    <row r="133" spans="1:2" ht="15" x14ac:dyDescent="0.25">
      <c r="A133" s="1278"/>
      <c r="B133" s="1278"/>
    </row>
    <row r="134" spans="1:2" ht="15" x14ac:dyDescent="0.25">
      <c r="A134" s="1278"/>
      <c r="B134" s="1278"/>
    </row>
    <row r="135" spans="1:2" ht="15" x14ac:dyDescent="0.25">
      <c r="A135" s="1278"/>
      <c r="B135" s="1278"/>
    </row>
    <row r="136" spans="1:2" ht="15" x14ac:dyDescent="0.25">
      <c r="A136" s="1278"/>
      <c r="B136" s="1278"/>
    </row>
    <row r="137" spans="1:2" ht="15" x14ac:dyDescent="0.25">
      <c r="A137" s="1278"/>
      <c r="B137" s="1278"/>
    </row>
    <row r="138" spans="1:2" ht="15" x14ac:dyDescent="0.25">
      <c r="A138" s="1278"/>
      <c r="B138" s="1278"/>
    </row>
    <row r="139" spans="1:2" ht="15" x14ac:dyDescent="0.25">
      <c r="A139" s="1278"/>
      <c r="B139" s="1278"/>
    </row>
    <row r="140" spans="1:2" ht="15" x14ac:dyDescent="0.25">
      <c r="A140" s="1278"/>
      <c r="B140" s="1278"/>
    </row>
    <row r="141" spans="1:2" ht="15" x14ac:dyDescent="0.25">
      <c r="A141" s="1278"/>
      <c r="B141" s="1278"/>
    </row>
    <row r="142" spans="1:2" ht="15" x14ac:dyDescent="0.25">
      <c r="A142" s="1278"/>
      <c r="B142" s="1278"/>
    </row>
    <row r="143" spans="1:2" ht="15" x14ac:dyDescent="0.25">
      <c r="A143" s="1278"/>
      <c r="B143" s="1278"/>
    </row>
    <row r="144" spans="1:2" ht="15" x14ac:dyDescent="0.25">
      <c r="A144" s="1278"/>
      <c r="B144" s="1278"/>
    </row>
    <row r="145" spans="1:2" ht="15" x14ac:dyDescent="0.25">
      <c r="A145" s="1278"/>
      <c r="B145" s="1278"/>
    </row>
    <row r="146" spans="1:2" ht="15" x14ac:dyDescent="0.25">
      <c r="A146" s="1278"/>
      <c r="B146" s="1278"/>
    </row>
    <row r="147" spans="1:2" ht="15" x14ac:dyDescent="0.25">
      <c r="A147" s="1278"/>
      <c r="B147" s="1278"/>
    </row>
    <row r="148" spans="1:2" ht="15" x14ac:dyDescent="0.25">
      <c r="A148" s="1278"/>
      <c r="B148" s="1278"/>
    </row>
    <row r="149" spans="1:2" ht="15" x14ac:dyDescent="0.25">
      <c r="A149" s="1278"/>
      <c r="B149" s="1278"/>
    </row>
    <row r="150" spans="1:2" ht="15" x14ac:dyDescent="0.25">
      <c r="A150" s="1278"/>
      <c r="B150" s="1278"/>
    </row>
    <row r="151" spans="1:2" ht="15" x14ac:dyDescent="0.25">
      <c r="A151" s="1278"/>
      <c r="B151" s="1278"/>
    </row>
    <row r="152" spans="1:2" ht="15" x14ac:dyDescent="0.25">
      <c r="A152" s="1278"/>
      <c r="B152" s="1278"/>
    </row>
    <row r="153" spans="1:2" ht="15" x14ac:dyDescent="0.25">
      <c r="A153" s="1278"/>
      <c r="B153" s="1278"/>
    </row>
    <row r="154" spans="1:2" ht="15" x14ac:dyDescent="0.25">
      <c r="A154" s="1278"/>
      <c r="B154" s="1278"/>
    </row>
    <row r="155" spans="1:2" ht="15" x14ac:dyDescent="0.25">
      <c r="A155" s="1278"/>
      <c r="B155" s="1278"/>
    </row>
    <row r="156" spans="1:2" ht="15" x14ac:dyDescent="0.25">
      <c r="A156" s="1278"/>
      <c r="B156" s="1278"/>
    </row>
    <row r="157" spans="1:2" ht="15" x14ac:dyDescent="0.25">
      <c r="A157" s="1278"/>
      <c r="B157" s="1278"/>
    </row>
    <row r="158" spans="1:2" ht="15" x14ac:dyDescent="0.25">
      <c r="A158" s="1278"/>
      <c r="B158" s="1278"/>
    </row>
    <row r="159" spans="1:2" ht="15" x14ac:dyDescent="0.25">
      <c r="A159" s="1278"/>
      <c r="B159" s="1278"/>
    </row>
    <row r="160" spans="1:2" ht="15" x14ac:dyDescent="0.25">
      <c r="A160" s="1278"/>
      <c r="B160" s="1278"/>
    </row>
    <row r="161" spans="1:2" ht="15" x14ac:dyDescent="0.25">
      <c r="A161" s="1278"/>
      <c r="B161" s="1278"/>
    </row>
    <row r="162" spans="1:2" ht="15" x14ac:dyDescent="0.25">
      <c r="A162" s="1278"/>
      <c r="B162" s="1278"/>
    </row>
    <row r="163" spans="1:2" ht="15" x14ac:dyDescent="0.25">
      <c r="A163" s="1278"/>
      <c r="B163" s="1278"/>
    </row>
    <row r="164" spans="1:2" ht="15" x14ac:dyDescent="0.25">
      <c r="A164" s="1278"/>
      <c r="B164" s="1278"/>
    </row>
    <row r="165" spans="1:2" ht="15" x14ac:dyDescent="0.25">
      <c r="A165" s="1278"/>
      <c r="B165" s="1278"/>
    </row>
    <row r="166" spans="1:2" ht="15" x14ac:dyDescent="0.25">
      <c r="A166" s="1278"/>
      <c r="B166" s="1278"/>
    </row>
    <row r="167" spans="1:2" ht="15" x14ac:dyDescent="0.25">
      <c r="A167" s="1278"/>
      <c r="B167" s="1278"/>
    </row>
    <row r="168" spans="1:2" ht="15" x14ac:dyDescent="0.25">
      <c r="A168" s="1278"/>
      <c r="B168" s="1278"/>
    </row>
    <row r="169" spans="1:2" ht="15" x14ac:dyDescent="0.25">
      <c r="A169" s="1278"/>
      <c r="B169" s="1278"/>
    </row>
    <row r="170" spans="1:2" ht="15" x14ac:dyDescent="0.25">
      <c r="A170" s="1278"/>
      <c r="B170" s="1278"/>
    </row>
    <row r="171" spans="1:2" ht="15" x14ac:dyDescent="0.25">
      <c r="A171" s="1278"/>
      <c r="B171" s="1278"/>
    </row>
    <row r="172" spans="1:2" ht="15" x14ac:dyDescent="0.25">
      <c r="A172" s="1278"/>
      <c r="B172" s="1278"/>
    </row>
    <row r="173" spans="1:2" ht="15" x14ac:dyDescent="0.25">
      <c r="A173" s="1278"/>
      <c r="B173" s="1278"/>
    </row>
    <row r="174" spans="1:2" ht="15" x14ac:dyDescent="0.25">
      <c r="A174" s="1278"/>
      <c r="B174" s="1278"/>
    </row>
    <row r="175" spans="1:2" ht="15" x14ac:dyDescent="0.25">
      <c r="A175" s="1278"/>
      <c r="B175" s="1278"/>
    </row>
    <row r="176" spans="1:2" ht="15" x14ac:dyDescent="0.25">
      <c r="A176" s="1278"/>
      <c r="B176" s="1278"/>
    </row>
    <row r="177" spans="1:2" ht="15" x14ac:dyDescent="0.25">
      <c r="A177" s="1278"/>
      <c r="B177" s="1278"/>
    </row>
    <row r="178" spans="1:2" ht="15" x14ac:dyDescent="0.25">
      <c r="A178" s="1278"/>
      <c r="B178" s="1278"/>
    </row>
    <row r="179" spans="1:2" ht="15" x14ac:dyDescent="0.25">
      <c r="A179" s="1278"/>
      <c r="B179" s="1278"/>
    </row>
    <row r="180" spans="1:2" ht="15" x14ac:dyDescent="0.25">
      <c r="A180" s="1278"/>
      <c r="B180" s="1278"/>
    </row>
    <row r="181" spans="1:2" ht="15" x14ac:dyDescent="0.25">
      <c r="A181" s="1278"/>
      <c r="B181" s="1278"/>
    </row>
    <row r="182" spans="1:2" ht="15" x14ac:dyDescent="0.25">
      <c r="A182" s="1278"/>
      <c r="B182" s="1278"/>
    </row>
    <row r="183" spans="1:2" ht="15" x14ac:dyDescent="0.25">
      <c r="A183" s="1278"/>
      <c r="B183" s="1278"/>
    </row>
    <row r="184" spans="1:2" ht="15" x14ac:dyDescent="0.25">
      <c r="A184" s="1278"/>
      <c r="B184" s="1278"/>
    </row>
    <row r="185" spans="1:2" ht="15" x14ac:dyDescent="0.25">
      <c r="A185" s="1278"/>
      <c r="B185" s="1278"/>
    </row>
    <row r="186" spans="1:2" ht="15" x14ac:dyDescent="0.25">
      <c r="A186" s="1278"/>
      <c r="B186" s="1278"/>
    </row>
    <row r="187" spans="1:2" ht="15" x14ac:dyDescent="0.25">
      <c r="A187" s="1278"/>
      <c r="B187" s="1278"/>
    </row>
    <row r="188" spans="1:2" ht="15" x14ac:dyDescent="0.25">
      <c r="A188" s="1278"/>
      <c r="B188" s="1278"/>
    </row>
    <row r="189" spans="1:2" ht="15" x14ac:dyDescent="0.25">
      <c r="A189" s="1278"/>
      <c r="B189" s="1278"/>
    </row>
    <row r="190" spans="1:2" ht="15" x14ac:dyDescent="0.25">
      <c r="A190" s="1278"/>
      <c r="B190" s="1278"/>
    </row>
    <row r="191" spans="1:2" ht="15" x14ac:dyDescent="0.25">
      <c r="A191" s="1278"/>
      <c r="B191" s="1278"/>
    </row>
    <row r="192" spans="1:2" ht="15" x14ac:dyDescent="0.25">
      <c r="A192" s="1278"/>
      <c r="B192" s="1278"/>
    </row>
    <row r="193" spans="1:2" ht="15" x14ac:dyDescent="0.25">
      <c r="A193" s="1278"/>
      <c r="B193" s="1278"/>
    </row>
    <row r="194" spans="1:2" ht="15" x14ac:dyDescent="0.25">
      <c r="A194" s="1278"/>
      <c r="B194" s="1278"/>
    </row>
    <row r="195" spans="1:2" ht="15" x14ac:dyDescent="0.25">
      <c r="A195" s="1278"/>
      <c r="B195" s="1278"/>
    </row>
    <row r="196" spans="1:2" ht="15" x14ac:dyDescent="0.25">
      <c r="A196" s="1278"/>
      <c r="B196" s="1278"/>
    </row>
    <row r="197" spans="1:2" ht="15" x14ac:dyDescent="0.25">
      <c r="A197" s="1278"/>
      <c r="B197" s="1278"/>
    </row>
    <row r="198" spans="1:2" ht="15" x14ac:dyDescent="0.25">
      <c r="A198" s="1278"/>
      <c r="B198" s="1278"/>
    </row>
    <row r="199" spans="1:2" ht="15" x14ac:dyDescent="0.25">
      <c r="A199" s="1278"/>
      <c r="B199" s="1278"/>
    </row>
    <row r="200" spans="1:2" ht="15" x14ac:dyDescent="0.25">
      <c r="A200" s="1278"/>
      <c r="B200" s="1278"/>
    </row>
    <row r="201" spans="1:2" ht="15" x14ac:dyDescent="0.25">
      <c r="A201" s="1278"/>
      <c r="B201" s="1278"/>
    </row>
    <row r="202" spans="1:2" ht="15" x14ac:dyDescent="0.25">
      <c r="A202" s="1278"/>
      <c r="B202" s="1278"/>
    </row>
    <row r="203" spans="1:2" ht="15" x14ac:dyDescent="0.25">
      <c r="A203" s="1278"/>
      <c r="B203" s="1278"/>
    </row>
    <row r="204" spans="1:2" ht="15" x14ac:dyDescent="0.25">
      <c r="A204" s="1278"/>
      <c r="B204" s="1278"/>
    </row>
    <row r="205" spans="1:2" ht="15" x14ac:dyDescent="0.25">
      <c r="A205" s="1278"/>
      <c r="B205" s="1278"/>
    </row>
    <row r="206" spans="1:2" ht="15" x14ac:dyDescent="0.25">
      <c r="A206" s="1278"/>
      <c r="B206" s="1278"/>
    </row>
    <row r="207" spans="1:2" ht="15" x14ac:dyDescent="0.25">
      <c r="A207" s="1278"/>
      <c r="B207" s="1278"/>
    </row>
    <row r="208" spans="1:2" ht="15" x14ac:dyDescent="0.25">
      <c r="A208" s="1278"/>
      <c r="B208" s="1278"/>
    </row>
    <row r="209" spans="1:2" ht="15" x14ac:dyDescent="0.25">
      <c r="A209" s="1278"/>
      <c r="B209" s="1278"/>
    </row>
    <row r="210" spans="1:2" ht="15" x14ac:dyDescent="0.25">
      <c r="A210" s="1278"/>
      <c r="B210" s="1278"/>
    </row>
    <row r="211" spans="1:2" ht="15" x14ac:dyDescent="0.25">
      <c r="A211" s="1278"/>
      <c r="B211" s="1278"/>
    </row>
    <row r="212" spans="1:2" ht="15" x14ac:dyDescent="0.25">
      <c r="A212" s="1278"/>
      <c r="B212" s="1278"/>
    </row>
    <row r="213" spans="1:2" ht="15" x14ac:dyDescent="0.25">
      <c r="A213" s="1278"/>
      <c r="B213" s="1278"/>
    </row>
    <row r="214" spans="1:2" ht="15" x14ac:dyDescent="0.25">
      <c r="A214" s="1278"/>
      <c r="B214" s="1278"/>
    </row>
    <row r="215" spans="1:2" ht="15" x14ac:dyDescent="0.25">
      <c r="A215" s="1278"/>
      <c r="B215" s="1278"/>
    </row>
    <row r="216" spans="1:2" ht="15" x14ac:dyDescent="0.25">
      <c r="A216" s="1278"/>
      <c r="B216" s="1278"/>
    </row>
    <row r="217" spans="1:2" ht="15" x14ac:dyDescent="0.25">
      <c r="A217" s="1278"/>
      <c r="B217" s="1278"/>
    </row>
    <row r="218" spans="1:2" ht="15" x14ac:dyDescent="0.25">
      <c r="A218" s="1278"/>
      <c r="B218" s="1278"/>
    </row>
    <row r="219" spans="1:2" ht="15" x14ac:dyDescent="0.25">
      <c r="A219" s="1278"/>
      <c r="B219" s="1278"/>
    </row>
    <row r="220" spans="1:2" ht="15" x14ac:dyDescent="0.25">
      <c r="A220" s="1278"/>
      <c r="B220" s="1278"/>
    </row>
    <row r="221" spans="1:2" ht="15" x14ac:dyDescent="0.25">
      <c r="A221" s="1278"/>
      <c r="B221" s="1278"/>
    </row>
    <row r="222" spans="1:2" ht="15" x14ac:dyDescent="0.25">
      <c r="A222" s="1278"/>
      <c r="B222" s="1278"/>
    </row>
    <row r="223" spans="1:2" ht="15" x14ac:dyDescent="0.25">
      <c r="A223" s="1278"/>
      <c r="B223" s="1278"/>
    </row>
    <row r="224" spans="1:2" ht="15" x14ac:dyDescent="0.25">
      <c r="A224" s="1278"/>
      <c r="B224" s="1278"/>
    </row>
  </sheetData>
  <mergeCells count="6">
    <mergeCell ref="E9:F9"/>
    <mergeCell ref="A7:H7"/>
    <mergeCell ref="B2:G2"/>
    <mergeCell ref="B3:G3"/>
    <mergeCell ref="A5:H5"/>
    <mergeCell ref="A6:H6"/>
  </mergeCells>
  <phoneticPr fontId="15" type="noConversion"/>
  <pageMargins left="0.75" right="0.75" top="1" bottom="1" header="0.5" footer="0.5"/>
  <pageSetup scale="81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59" r:id="rId4" name="Button 3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1</xdr:col>
                    <xdr:colOff>476250</xdr:colOff>
                    <xdr:row>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60" r:id="rId5" name="Button 4">
              <controlPr defaultSize="0" print="0" autoFill="0" autoPict="0" macro="[0]!Print_Sheet15B">
                <anchor moveWithCells="1" sizeWithCells="1">
                  <from>
                    <xdr:col>0</xdr:col>
                    <xdr:colOff>9525</xdr:colOff>
                    <xdr:row>1</xdr:row>
                    <xdr:rowOff>114300</xdr:rowOff>
                  </from>
                  <to>
                    <xdr:col>1</xdr:col>
                    <xdr:colOff>476250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62" r:id="rId6" name="Button 6">
              <controlPr defaultSize="0" print="0" autoFill="0" autoPict="0" macro="[0]!Go_To_Previous_Sheet">
                <anchor moveWithCells="1" sizeWithCells="1">
                  <from>
                    <xdr:col>7</xdr:col>
                    <xdr:colOff>0</xdr:colOff>
                    <xdr:row>1</xdr:row>
                    <xdr:rowOff>85725</xdr:rowOff>
                  </from>
                  <to>
                    <xdr:col>8</xdr:col>
                    <xdr:colOff>114300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65" r:id="rId7" name="Button 9">
              <controlPr defaultSize="0" print="0" autoFill="0" autoPict="0" macro="[0]!Go_To_Next_Sheet">
                <anchor moveWithCells="1" sizeWithCells="1">
                  <from>
                    <xdr:col>7</xdr:col>
                    <xdr:colOff>0</xdr:colOff>
                    <xdr:row>0</xdr:row>
                    <xdr:rowOff>0</xdr:rowOff>
                  </from>
                  <to>
                    <xdr:col>8</xdr:col>
                    <xdr:colOff>114300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F103"/>
  <sheetViews>
    <sheetView showGridLines="0" workbookViewId="0">
      <selection activeCell="E11" sqref="E11"/>
    </sheetView>
  </sheetViews>
  <sheetFormatPr defaultColWidth="9.42578125" defaultRowHeight="12.75" x14ac:dyDescent="0.2"/>
  <cols>
    <col min="1" max="1" width="9.42578125" style="1315"/>
    <col min="2" max="2" width="27.140625" style="1315" customWidth="1"/>
    <col min="3" max="5" width="16.85546875" style="1315" customWidth="1"/>
    <col min="6" max="16384" width="9.42578125" style="1315"/>
  </cols>
  <sheetData>
    <row r="1" spans="1:6" x14ac:dyDescent="0.2">
      <c r="A1" s="1313"/>
      <c r="B1" s="1313"/>
      <c r="C1" s="1313"/>
      <c r="D1" s="1313"/>
      <c r="E1" s="1314" t="s">
        <v>239</v>
      </c>
    </row>
    <row r="2" spans="1:6" x14ac:dyDescent="0.2">
      <c r="A2" s="1313"/>
      <c r="B2" s="1313"/>
      <c r="C2" s="1313"/>
      <c r="D2" s="1313"/>
      <c r="E2" s="1316" t="s">
        <v>1256</v>
      </c>
    </row>
    <row r="3" spans="1:6" x14ac:dyDescent="0.2">
      <c r="A3" s="1313"/>
      <c r="B3" s="1360" t="str">
        <f>'15B'!B3:G3</f>
        <v>2015 BUDGET STATEMENT CAMDEN COUNTY WELFARE AGENCY</v>
      </c>
      <c r="C3" s="1360"/>
      <c r="D3" s="1360"/>
      <c r="E3" s="1360"/>
      <c r="F3" s="309"/>
    </row>
    <row r="4" spans="1:6" x14ac:dyDescent="0.2">
      <c r="A4" s="1313"/>
      <c r="B4" s="1313"/>
      <c r="C4" s="1313"/>
      <c r="D4" s="1313"/>
      <c r="E4" s="1313"/>
    </row>
    <row r="5" spans="1:6" x14ac:dyDescent="0.2">
      <c r="B5" s="1462" t="s">
        <v>1259</v>
      </c>
      <c r="C5" s="1462"/>
      <c r="D5" s="1462"/>
      <c r="E5" s="1462"/>
    </row>
    <row r="6" spans="1:6" x14ac:dyDescent="0.2">
      <c r="A6" s="1317"/>
    </row>
    <row r="9" spans="1:6" x14ac:dyDescent="0.2">
      <c r="A9" s="1313"/>
      <c r="B9" s="1313"/>
      <c r="C9" s="1313"/>
      <c r="D9" s="1318">
        <v>2014</v>
      </c>
      <c r="E9" s="1313"/>
    </row>
    <row r="10" spans="1:6" x14ac:dyDescent="0.2">
      <c r="A10" s="1313"/>
      <c r="B10" s="1313"/>
      <c r="C10" s="1318">
        <v>2014</v>
      </c>
      <c r="D10" s="1318" t="s">
        <v>649</v>
      </c>
      <c r="E10" s="1318">
        <v>2015</v>
      </c>
    </row>
    <row r="11" spans="1:6" x14ac:dyDescent="0.2">
      <c r="A11" s="1313"/>
      <c r="B11" s="1313"/>
      <c r="C11" s="1319" t="s">
        <v>651</v>
      </c>
      <c r="D11" s="1319" t="s">
        <v>652</v>
      </c>
      <c r="E11" s="1319" t="s">
        <v>692</v>
      </c>
    </row>
    <row r="12" spans="1:6" x14ac:dyDescent="0.2">
      <c r="A12" s="1313"/>
      <c r="B12" s="1313"/>
      <c r="C12" s="1320"/>
      <c r="D12" s="1320"/>
      <c r="E12" s="1320"/>
    </row>
    <row r="13" spans="1:6" ht="25.5" customHeight="1" x14ac:dyDescent="0.2">
      <c r="A13" s="1321">
        <v>74.099999999999994</v>
      </c>
      <c r="B13" s="1322" t="s">
        <v>200</v>
      </c>
      <c r="C13" s="983">
        <f>EXPENSES!D88</f>
        <v>0</v>
      </c>
      <c r="D13" s="983">
        <f>EXPENSES!F88</f>
        <v>0</v>
      </c>
      <c r="E13" s="983">
        <f>EXPENSES!G88</f>
        <v>0</v>
      </c>
    </row>
    <row r="14" spans="1:6" ht="25.5" customHeight="1" x14ac:dyDescent="0.2">
      <c r="A14" s="1321">
        <v>74.2</v>
      </c>
      <c r="B14" s="1322" t="s">
        <v>197</v>
      </c>
      <c r="C14" s="1323" t="s">
        <v>460</v>
      </c>
      <c r="D14" s="1323" t="s">
        <v>460</v>
      </c>
      <c r="E14" s="1323" t="s">
        <v>460</v>
      </c>
    </row>
    <row r="15" spans="1:6" ht="25.5" customHeight="1" x14ac:dyDescent="0.2">
      <c r="A15" s="1321">
        <v>74.3</v>
      </c>
      <c r="B15" s="1322" t="s">
        <v>198</v>
      </c>
      <c r="C15" s="983">
        <f>EXPENSES!D89</f>
        <v>0</v>
      </c>
      <c r="D15" s="983">
        <f>EXPENSES!F89</f>
        <v>0</v>
      </c>
      <c r="E15" s="983">
        <f>EXPENSES!G89</f>
        <v>0</v>
      </c>
    </row>
    <row r="16" spans="1:6" ht="25.5" customHeight="1" x14ac:dyDescent="0.2">
      <c r="A16" s="1321">
        <v>74.400000000000006</v>
      </c>
      <c r="B16" s="1322" t="s">
        <v>197</v>
      </c>
      <c r="C16" s="1323" t="s">
        <v>460</v>
      </c>
      <c r="D16" s="1323" t="s">
        <v>460</v>
      </c>
      <c r="E16" s="1323" t="s">
        <v>460</v>
      </c>
    </row>
    <row r="17" spans="1:5" ht="25.5" customHeight="1" x14ac:dyDescent="0.2">
      <c r="A17" s="1321">
        <v>74.5</v>
      </c>
      <c r="B17" s="1322" t="s">
        <v>197</v>
      </c>
      <c r="C17" s="1323" t="s">
        <v>460</v>
      </c>
      <c r="D17" s="1323" t="s">
        <v>460</v>
      </c>
      <c r="E17" s="1323" t="s">
        <v>460</v>
      </c>
    </row>
    <row r="18" spans="1:5" ht="25.5" customHeight="1" x14ac:dyDescent="0.2">
      <c r="A18" s="1321">
        <v>74.599999999999994</v>
      </c>
      <c r="B18" s="1322" t="s">
        <v>197</v>
      </c>
      <c r="C18" s="1323" t="s">
        <v>460</v>
      </c>
      <c r="D18" s="1323" t="s">
        <v>460</v>
      </c>
      <c r="E18" s="1323" t="s">
        <v>460</v>
      </c>
    </row>
    <row r="19" spans="1:5" ht="25.5" customHeight="1" x14ac:dyDescent="0.2">
      <c r="A19" s="1321">
        <v>74.7</v>
      </c>
      <c r="B19" s="1322" t="s">
        <v>199</v>
      </c>
      <c r="C19" s="983">
        <f>EXPENSES!D90</f>
        <v>0</v>
      </c>
      <c r="D19" s="983">
        <f>EXPENSES!F90</f>
        <v>0</v>
      </c>
      <c r="E19" s="983">
        <f>EXPENSES!G90</f>
        <v>0</v>
      </c>
    </row>
    <row r="20" spans="1:5" ht="18" customHeight="1" x14ac:dyDescent="0.2">
      <c r="A20" s="1313"/>
      <c r="B20" s="1313"/>
      <c r="C20" s="1324"/>
      <c r="D20" s="1324"/>
      <c r="E20" s="1324"/>
    </row>
    <row r="21" spans="1:5" ht="25.5" customHeight="1" thickBot="1" x14ac:dyDescent="0.25">
      <c r="A21" s="1320"/>
      <c r="B21" s="1320" t="s">
        <v>558</v>
      </c>
      <c r="C21" s="964">
        <f>SUM(C13:C19)</f>
        <v>0</v>
      </c>
      <c r="D21" s="964">
        <f>SUM(D13:D19)</f>
        <v>0</v>
      </c>
      <c r="E21" s="964">
        <f>SUM(E13:E19)</f>
        <v>0</v>
      </c>
    </row>
    <row r="22" spans="1:5" ht="13.5" thickTop="1" x14ac:dyDescent="0.2">
      <c r="A22" s="1313"/>
      <c r="B22" s="1313"/>
      <c r="C22" s="1320"/>
      <c r="D22" s="1320"/>
      <c r="E22" s="1320"/>
    </row>
    <row r="23" spans="1:5" x14ac:dyDescent="0.2">
      <c r="A23" s="1313"/>
      <c r="B23" s="1313"/>
      <c r="C23" s="1313"/>
      <c r="D23" s="1313"/>
      <c r="E23" s="1313"/>
    </row>
    <row r="24" spans="1:5" x14ac:dyDescent="0.2">
      <c r="A24" s="1313"/>
      <c r="B24" s="1325" t="s">
        <v>1152</v>
      </c>
      <c r="C24" s="1313"/>
      <c r="D24" s="1313"/>
      <c r="E24" s="1313"/>
    </row>
    <row r="25" spans="1:5" x14ac:dyDescent="0.2">
      <c r="A25" s="1313"/>
      <c r="B25" s="1313"/>
      <c r="C25" s="1313"/>
      <c r="D25" s="1313"/>
      <c r="E25" s="1313"/>
    </row>
    <row r="26" spans="1:5" x14ac:dyDescent="0.2">
      <c r="A26" s="1313"/>
      <c r="B26" s="1313"/>
      <c r="C26" s="1313"/>
      <c r="D26" s="1313"/>
      <c r="E26" s="1313"/>
    </row>
    <row r="27" spans="1:5" x14ac:dyDescent="0.2">
      <c r="A27" s="1313"/>
      <c r="B27" s="1313"/>
      <c r="C27" s="1313"/>
      <c r="D27" s="1313"/>
      <c r="E27" s="1313"/>
    </row>
    <row r="28" spans="1:5" x14ac:dyDescent="0.2">
      <c r="A28" s="1313"/>
      <c r="B28" s="1313"/>
      <c r="C28" s="1313"/>
      <c r="D28" s="1313"/>
      <c r="E28" s="1313"/>
    </row>
    <row r="29" spans="1:5" x14ac:dyDescent="0.2">
      <c r="A29" s="1313"/>
      <c r="B29" s="1313"/>
      <c r="C29" s="1313"/>
      <c r="D29" s="1313"/>
      <c r="E29" s="1313"/>
    </row>
    <row r="30" spans="1:5" x14ac:dyDescent="0.2">
      <c r="A30" s="1313"/>
      <c r="B30" s="1313"/>
      <c r="C30" s="1313"/>
      <c r="D30" s="1313"/>
      <c r="E30" s="1313"/>
    </row>
    <row r="31" spans="1:5" x14ac:dyDescent="0.2">
      <c r="A31" s="1313"/>
      <c r="B31" s="1313"/>
      <c r="C31" s="1313"/>
      <c r="D31" s="1313"/>
      <c r="E31" s="1313"/>
    </row>
    <row r="32" spans="1:5" x14ac:dyDescent="0.2">
      <c r="A32" s="1313"/>
      <c r="B32" s="1313"/>
      <c r="C32" s="1313"/>
      <c r="D32" s="1313"/>
      <c r="E32" s="1313"/>
    </row>
    <row r="33" spans="1:5" x14ac:dyDescent="0.2">
      <c r="A33" s="1313"/>
      <c r="B33" s="1313"/>
      <c r="C33" s="1313"/>
      <c r="D33" s="1313"/>
      <c r="E33" s="1313"/>
    </row>
    <row r="34" spans="1:5" x14ac:dyDescent="0.2">
      <c r="A34" s="1313"/>
      <c r="B34" s="1313"/>
      <c r="C34" s="1313"/>
      <c r="D34" s="1313"/>
      <c r="E34" s="1313"/>
    </row>
    <row r="35" spans="1:5" x14ac:dyDescent="0.2">
      <c r="A35" s="1313"/>
      <c r="B35" s="1313"/>
      <c r="C35" s="1313"/>
      <c r="D35" s="1313"/>
      <c r="E35" s="1313"/>
    </row>
    <row r="36" spans="1:5" x14ac:dyDescent="0.2">
      <c r="A36" s="1313"/>
      <c r="B36" s="1313"/>
      <c r="C36" s="1313"/>
      <c r="D36" s="1313"/>
      <c r="E36" s="1313"/>
    </row>
    <row r="37" spans="1:5" x14ac:dyDescent="0.2">
      <c r="A37" s="1313"/>
      <c r="B37" s="1313"/>
      <c r="C37" s="1313"/>
      <c r="D37" s="1313"/>
      <c r="E37" s="1313"/>
    </row>
    <row r="38" spans="1:5" x14ac:dyDescent="0.2">
      <c r="A38" s="1313"/>
      <c r="B38" s="1313"/>
      <c r="C38" s="1313"/>
      <c r="D38" s="1313"/>
      <c r="E38" s="1313"/>
    </row>
    <row r="39" spans="1:5" x14ac:dyDescent="0.2">
      <c r="A39" s="1313"/>
      <c r="B39" s="1313"/>
      <c r="C39" s="1313"/>
      <c r="D39" s="1313"/>
      <c r="E39" s="1313"/>
    </row>
    <row r="40" spans="1:5" x14ac:dyDescent="0.2">
      <c r="A40" s="1313"/>
      <c r="B40" s="1313"/>
      <c r="C40" s="1313"/>
      <c r="D40" s="1313"/>
      <c r="E40" s="1313"/>
    </row>
    <row r="41" spans="1:5" x14ac:dyDescent="0.2">
      <c r="A41" s="1313"/>
      <c r="B41" s="1313"/>
      <c r="C41" s="1313"/>
      <c r="D41" s="1313"/>
      <c r="E41" s="1313"/>
    </row>
    <row r="42" spans="1:5" x14ac:dyDescent="0.2">
      <c r="A42" s="1313"/>
      <c r="B42" s="1313"/>
      <c r="C42" s="1313"/>
      <c r="D42" s="1313"/>
      <c r="E42" s="1313"/>
    </row>
    <row r="43" spans="1:5" x14ac:dyDescent="0.2">
      <c r="A43" s="1313"/>
      <c r="B43" s="1313"/>
      <c r="C43" s="1313"/>
      <c r="D43" s="1313"/>
      <c r="E43" s="1313"/>
    </row>
    <row r="44" spans="1:5" x14ac:dyDescent="0.2">
      <c r="A44" s="1313"/>
      <c r="B44" s="1313"/>
      <c r="C44" s="1313"/>
      <c r="D44" s="1313"/>
      <c r="E44" s="1313"/>
    </row>
    <row r="45" spans="1:5" x14ac:dyDescent="0.2">
      <c r="A45" s="1313"/>
      <c r="B45" s="1313"/>
      <c r="C45" s="1313"/>
      <c r="D45" s="1313"/>
      <c r="E45" s="1313"/>
    </row>
    <row r="46" spans="1:5" x14ac:dyDescent="0.2">
      <c r="A46" s="1313"/>
      <c r="B46" s="1313"/>
      <c r="C46" s="1313"/>
      <c r="D46" s="1313"/>
      <c r="E46" s="1313"/>
    </row>
    <row r="47" spans="1:5" x14ac:dyDescent="0.2">
      <c r="A47" s="1313"/>
      <c r="B47" s="1313"/>
      <c r="C47" s="1313"/>
      <c r="D47" s="1313"/>
      <c r="E47" s="1313"/>
    </row>
    <row r="48" spans="1:5" x14ac:dyDescent="0.2">
      <c r="A48" s="1313"/>
      <c r="B48" s="1313"/>
      <c r="C48" s="1313"/>
      <c r="D48" s="1313"/>
      <c r="E48" s="1313"/>
    </row>
    <row r="49" spans="1:5" x14ac:dyDescent="0.2">
      <c r="A49" s="1313"/>
      <c r="B49" s="1313"/>
      <c r="C49" s="1313"/>
      <c r="D49" s="1313"/>
      <c r="E49" s="1313"/>
    </row>
    <row r="50" spans="1:5" x14ac:dyDescent="0.2">
      <c r="A50" s="1313"/>
      <c r="B50" s="1313"/>
      <c r="C50" s="1313"/>
      <c r="D50" s="1313"/>
      <c r="E50" s="1313"/>
    </row>
    <row r="51" spans="1:5" x14ac:dyDescent="0.2">
      <c r="A51" s="1313"/>
      <c r="B51" s="1313"/>
      <c r="C51" s="1313"/>
      <c r="D51" s="1313"/>
      <c r="E51" s="1313"/>
    </row>
    <row r="52" spans="1:5" x14ac:dyDescent="0.2">
      <c r="A52" s="1313"/>
      <c r="B52" s="1313"/>
      <c r="C52" s="1313"/>
      <c r="D52" s="1313"/>
      <c r="E52" s="1313"/>
    </row>
    <row r="53" spans="1:5" x14ac:dyDescent="0.2">
      <c r="A53" s="1313"/>
      <c r="B53" s="1313"/>
      <c r="C53" s="1313"/>
      <c r="D53" s="1313"/>
      <c r="E53" s="1313"/>
    </row>
    <row r="54" spans="1:5" x14ac:dyDescent="0.2">
      <c r="A54" s="1313"/>
      <c r="B54" s="1313"/>
      <c r="C54" s="1313"/>
      <c r="D54" s="1313"/>
      <c r="E54" s="1313"/>
    </row>
    <row r="55" spans="1:5" x14ac:dyDescent="0.2">
      <c r="A55" s="1313"/>
      <c r="B55" s="1313"/>
      <c r="C55" s="1313"/>
      <c r="D55" s="1313"/>
      <c r="E55" s="1313"/>
    </row>
    <row r="56" spans="1:5" x14ac:dyDescent="0.2">
      <c r="A56" s="1313"/>
      <c r="B56" s="1313"/>
      <c r="C56" s="1313"/>
      <c r="D56" s="1313"/>
      <c r="E56" s="1313"/>
    </row>
    <row r="57" spans="1:5" x14ac:dyDescent="0.2">
      <c r="A57" s="1313"/>
      <c r="B57" s="1313"/>
      <c r="C57" s="1313"/>
      <c r="D57" s="1313"/>
      <c r="E57" s="1313"/>
    </row>
    <row r="58" spans="1:5" x14ac:dyDescent="0.2">
      <c r="A58" s="1313"/>
      <c r="B58" s="1313"/>
      <c r="C58" s="1313"/>
      <c r="D58" s="1313"/>
      <c r="E58" s="1313"/>
    </row>
    <row r="59" spans="1:5" x14ac:dyDescent="0.2">
      <c r="A59" s="1313"/>
      <c r="B59" s="1313"/>
      <c r="C59" s="1313"/>
      <c r="D59" s="1313"/>
      <c r="E59" s="1313"/>
    </row>
    <row r="60" spans="1:5" x14ac:dyDescent="0.2">
      <c r="A60" s="1313"/>
      <c r="B60" s="1313"/>
      <c r="C60" s="1313"/>
      <c r="D60" s="1313"/>
      <c r="E60" s="1313"/>
    </row>
    <row r="61" spans="1:5" x14ac:dyDescent="0.2">
      <c r="A61" s="1313"/>
      <c r="B61" s="1313"/>
      <c r="C61" s="1313"/>
      <c r="D61" s="1313"/>
      <c r="E61" s="1313"/>
    </row>
    <row r="62" spans="1:5" x14ac:dyDescent="0.2">
      <c r="A62" s="1313"/>
      <c r="B62" s="1313"/>
      <c r="C62" s="1313"/>
      <c r="D62" s="1313"/>
      <c r="E62" s="1313"/>
    </row>
    <row r="63" spans="1:5" x14ac:dyDescent="0.2">
      <c r="A63" s="1313"/>
      <c r="B63" s="1313"/>
      <c r="C63" s="1313"/>
      <c r="D63" s="1313"/>
      <c r="E63" s="1313"/>
    </row>
    <row r="64" spans="1:5" x14ac:dyDescent="0.2">
      <c r="A64" s="1313"/>
      <c r="B64" s="1313"/>
      <c r="C64" s="1313"/>
      <c r="D64" s="1313"/>
      <c r="E64" s="1313"/>
    </row>
    <row r="65" spans="1:5" x14ac:dyDescent="0.2">
      <c r="A65" s="1313"/>
      <c r="B65" s="1313"/>
      <c r="C65" s="1313"/>
      <c r="D65" s="1313"/>
      <c r="E65" s="1313"/>
    </row>
    <row r="66" spans="1:5" x14ac:dyDescent="0.2">
      <c r="A66" s="1313"/>
      <c r="B66" s="1313"/>
      <c r="C66" s="1313"/>
      <c r="D66" s="1313"/>
      <c r="E66" s="1313"/>
    </row>
    <row r="67" spans="1:5" x14ac:dyDescent="0.2">
      <c r="A67" s="1313"/>
      <c r="B67" s="1313"/>
      <c r="C67" s="1313"/>
      <c r="D67" s="1313"/>
      <c r="E67" s="1313"/>
    </row>
    <row r="68" spans="1:5" x14ac:dyDescent="0.2">
      <c r="A68" s="1313"/>
      <c r="B68" s="1313"/>
      <c r="C68" s="1313"/>
      <c r="D68" s="1313"/>
      <c r="E68" s="1313"/>
    </row>
    <row r="69" spans="1:5" x14ac:dyDescent="0.2">
      <c r="A69" s="1313"/>
      <c r="B69" s="1313"/>
      <c r="C69" s="1313"/>
      <c r="D69" s="1313"/>
      <c r="E69" s="1313"/>
    </row>
    <row r="70" spans="1:5" x14ac:dyDescent="0.2">
      <c r="A70" s="1313"/>
      <c r="B70" s="1313"/>
      <c r="C70" s="1313"/>
      <c r="D70" s="1313"/>
      <c r="E70" s="1313"/>
    </row>
    <row r="71" spans="1:5" x14ac:dyDescent="0.2">
      <c r="A71" s="1313"/>
      <c r="B71" s="1313"/>
      <c r="C71" s="1313"/>
      <c r="D71" s="1313"/>
      <c r="E71" s="1313"/>
    </row>
    <row r="72" spans="1:5" x14ac:dyDescent="0.2">
      <c r="A72" s="1313"/>
      <c r="B72" s="1313"/>
      <c r="C72" s="1313"/>
      <c r="D72" s="1313"/>
      <c r="E72" s="1313"/>
    </row>
    <row r="73" spans="1:5" x14ac:dyDescent="0.2">
      <c r="A73" s="1313"/>
      <c r="B73" s="1313"/>
      <c r="C73" s="1313"/>
      <c r="D73" s="1313"/>
      <c r="E73" s="1313"/>
    </row>
    <row r="74" spans="1:5" x14ac:dyDescent="0.2">
      <c r="A74" s="1313"/>
      <c r="B74" s="1313"/>
      <c r="C74" s="1313"/>
      <c r="D74" s="1313"/>
      <c r="E74" s="1313"/>
    </row>
    <row r="75" spans="1:5" x14ac:dyDescent="0.2">
      <c r="A75" s="1313"/>
      <c r="B75" s="1313"/>
      <c r="C75" s="1313"/>
      <c r="D75" s="1313"/>
      <c r="E75" s="1313"/>
    </row>
    <row r="76" spans="1:5" x14ac:dyDescent="0.2">
      <c r="A76" s="1313"/>
      <c r="B76" s="1313"/>
      <c r="C76" s="1313"/>
      <c r="D76" s="1313"/>
      <c r="E76" s="1313"/>
    </row>
    <row r="77" spans="1:5" x14ac:dyDescent="0.2">
      <c r="A77" s="1313"/>
      <c r="B77" s="1313"/>
      <c r="C77" s="1313"/>
      <c r="D77" s="1313"/>
      <c r="E77" s="1313"/>
    </row>
    <row r="78" spans="1:5" x14ac:dyDescent="0.2">
      <c r="A78" s="1313"/>
      <c r="B78" s="1313"/>
      <c r="C78" s="1313"/>
      <c r="D78" s="1313"/>
      <c r="E78" s="1313"/>
    </row>
    <row r="79" spans="1:5" x14ac:dyDescent="0.2">
      <c r="A79" s="1313"/>
      <c r="B79" s="1313"/>
      <c r="C79" s="1313"/>
      <c r="D79" s="1313"/>
      <c r="E79" s="1313"/>
    </row>
    <row r="80" spans="1:5" x14ac:dyDescent="0.2">
      <c r="A80" s="1313"/>
      <c r="B80" s="1313"/>
      <c r="C80" s="1313"/>
      <c r="D80" s="1313"/>
      <c r="E80" s="1313"/>
    </row>
    <row r="81" spans="1:5" x14ac:dyDescent="0.2">
      <c r="A81" s="1313"/>
      <c r="B81" s="1313"/>
      <c r="C81" s="1313"/>
      <c r="D81" s="1313"/>
      <c r="E81" s="1313"/>
    </row>
    <row r="82" spans="1:5" x14ac:dyDescent="0.2">
      <c r="A82" s="1313"/>
      <c r="B82" s="1313"/>
      <c r="C82" s="1313"/>
      <c r="D82" s="1313"/>
      <c r="E82" s="1313"/>
    </row>
    <row r="83" spans="1:5" x14ac:dyDescent="0.2">
      <c r="A83" s="1313"/>
      <c r="B83" s="1313"/>
      <c r="C83" s="1313"/>
      <c r="D83" s="1313"/>
      <c r="E83" s="1313"/>
    </row>
    <row r="84" spans="1:5" x14ac:dyDescent="0.2">
      <c r="A84" s="1313"/>
      <c r="B84" s="1313"/>
      <c r="C84" s="1313"/>
      <c r="D84" s="1313"/>
      <c r="E84" s="1313"/>
    </row>
    <row r="85" spans="1:5" x14ac:dyDescent="0.2">
      <c r="A85" s="1313"/>
      <c r="B85" s="1313"/>
      <c r="C85" s="1313"/>
      <c r="D85" s="1313"/>
      <c r="E85" s="1313"/>
    </row>
    <row r="86" spans="1:5" x14ac:dyDescent="0.2">
      <c r="A86" s="1313"/>
      <c r="B86" s="1313"/>
      <c r="C86" s="1313"/>
      <c r="D86" s="1313"/>
      <c r="E86" s="1313"/>
    </row>
    <row r="87" spans="1:5" x14ac:dyDescent="0.2">
      <c r="A87" s="1313"/>
      <c r="B87" s="1313"/>
      <c r="C87" s="1313"/>
      <c r="D87" s="1313"/>
      <c r="E87" s="1313"/>
    </row>
    <row r="88" spans="1:5" x14ac:dyDescent="0.2">
      <c r="A88" s="1313"/>
      <c r="B88" s="1313"/>
      <c r="C88" s="1313"/>
      <c r="D88" s="1313"/>
      <c r="E88" s="1313"/>
    </row>
    <row r="89" spans="1:5" x14ac:dyDescent="0.2">
      <c r="A89" s="1313"/>
      <c r="B89" s="1313"/>
      <c r="C89" s="1313"/>
      <c r="D89" s="1313"/>
      <c r="E89" s="1313"/>
    </row>
    <row r="90" spans="1:5" x14ac:dyDescent="0.2">
      <c r="A90" s="1313"/>
      <c r="B90" s="1313"/>
      <c r="C90" s="1313"/>
      <c r="D90" s="1313"/>
      <c r="E90" s="1313"/>
    </row>
    <row r="91" spans="1:5" x14ac:dyDescent="0.2">
      <c r="A91" s="1313"/>
      <c r="B91" s="1313"/>
      <c r="C91" s="1313"/>
      <c r="D91" s="1313"/>
      <c r="E91" s="1313"/>
    </row>
    <row r="92" spans="1:5" x14ac:dyDescent="0.2">
      <c r="A92" s="1313"/>
      <c r="B92" s="1313"/>
      <c r="C92" s="1313"/>
      <c r="D92" s="1313"/>
      <c r="E92" s="1313"/>
    </row>
    <row r="93" spans="1:5" x14ac:dyDescent="0.2">
      <c r="A93" s="1313"/>
      <c r="B93" s="1313"/>
      <c r="C93" s="1313"/>
      <c r="D93" s="1313"/>
      <c r="E93" s="1313"/>
    </row>
    <row r="94" spans="1:5" x14ac:dyDescent="0.2">
      <c r="A94" s="1313"/>
      <c r="B94" s="1313"/>
      <c r="C94" s="1313"/>
      <c r="D94" s="1313"/>
      <c r="E94" s="1313"/>
    </row>
    <row r="95" spans="1:5" x14ac:dyDescent="0.2">
      <c r="A95" s="1313"/>
      <c r="B95" s="1313"/>
      <c r="C95" s="1313"/>
      <c r="D95" s="1313"/>
      <c r="E95" s="1313"/>
    </row>
    <row r="96" spans="1:5" x14ac:dyDescent="0.2">
      <c r="A96" s="1313"/>
      <c r="B96" s="1313"/>
      <c r="C96" s="1313"/>
      <c r="D96" s="1313"/>
      <c r="E96" s="1313"/>
    </row>
    <row r="97" spans="1:5" x14ac:dyDescent="0.2">
      <c r="A97" s="1313"/>
      <c r="B97" s="1313"/>
      <c r="C97" s="1313"/>
      <c r="D97" s="1313"/>
      <c r="E97" s="1313"/>
    </row>
    <row r="98" spans="1:5" x14ac:dyDescent="0.2">
      <c r="A98" s="1313"/>
      <c r="B98" s="1313"/>
      <c r="C98" s="1313"/>
      <c r="D98" s="1313"/>
      <c r="E98" s="1313"/>
    </row>
    <row r="99" spans="1:5" x14ac:dyDescent="0.2">
      <c r="A99" s="1313"/>
      <c r="B99" s="1313"/>
      <c r="C99" s="1313"/>
      <c r="D99" s="1313"/>
      <c r="E99" s="1313"/>
    </row>
    <row r="100" spans="1:5" x14ac:dyDescent="0.2">
      <c r="A100" s="1313"/>
      <c r="B100" s="1313"/>
      <c r="C100" s="1313"/>
      <c r="D100" s="1313"/>
      <c r="E100" s="1313"/>
    </row>
    <row r="101" spans="1:5" x14ac:dyDescent="0.2">
      <c r="A101" s="1313"/>
      <c r="B101" s="1313"/>
      <c r="C101" s="1313"/>
      <c r="D101" s="1313"/>
      <c r="E101" s="1313"/>
    </row>
    <row r="102" spans="1:5" x14ac:dyDescent="0.2">
      <c r="A102" s="1313"/>
      <c r="B102" s="1313"/>
      <c r="C102" s="1313"/>
      <c r="D102" s="1313"/>
      <c r="E102" s="1313"/>
    </row>
    <row r="103" spans="1:5" x14ac:dyDescent="0.2">
      <c r="A103" s="1313"/>
      <c r="B103" s="1313"/>
      <c r="C103" s="1313"/>
      <c r="D103" s="1313"/>
      <c r="E103" s="1313"/>
    </row>
  </sheetData>
  <mergeCells count="2">
    <mergeCell ref="B5:E5"/>
    <mergeCell ref="B3:E3"/>
  </mergeCells>
  <phoneticPr fontId="0" type="noConversion"/>
  <pageMargins left="0.75" right="0.5" top="1" bottom="1" header="0.5" footer="0.5"/>
  <pageSetup scale="91" orientation="portrait" blackAndWhite="1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1</xdr:col>
                    <xdr:colOff>247650</xdr:colOff>
                    <xdr:row>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0" r:id="rId5" name="Button 2">
              <controlPr defaultSize="0" print="0" autoFill="0" autoPict="0" macro="[0]!Print_Sheet16">
                <anchor moveWithCells="1" sizeWithCells="1">
                  <from>
                    <xdr:col>0</xdr:col>
                    <xdr:colOff>0</xdr:colOff>
                    <xdr:row>1</xdr:row>
                    <xdr:rowOff>57150</xdr:rowOff>
                  </from>
                  <to>
                    <xdr:col>1</xdr:col>
                    <xdr:colOff>247650</xdr:colOff>
                    <xdr:row>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1" r:id="rId6" name="Button 3">
              <controlPr defaultSize="0" print="0" autoFill="0" autoPict="0" macro="[0]!Go_To_Next_Sheet">
                <anchor moveWithCells="1" sizeWithCells="1">
                  <from>
                    <xdr:col>4</xdr:col>
                    <xdr:colOff>438150</xdr:colOff>
                    <xdr:row>0</xdr:row>
                    <xdr:rowOff>0</xdr:rowOff>
                  </from>
                  <to>
                    <xdr:col>5</xdr:col>
                    <xdr:colOff>171450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2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419100</xdr:colOff>
                    <xdr:row>1</xdr:row>
                    <xdr:rowOff>47625</xdr:rowOff>
                  </from>
                  <to>
                    <xdr:col>5</xdr:col>
                    <xdr:colOff>161925</xdr:colOff>
                    <xdr:row>2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G91"/>
  <sheetViews>
    <sheetView showGridLines="0" topLeftCell="A10" workbookViewId="0">
      <selection activeCell="E10" sqref="E10"/>
    </sheetView>
  </sheetViews>
  <sheetFormatPr defaultColWidth="9.42578125" defaultRowHeight="12.75" x14ac:dyDescent="0.2"/>
  <cols>
    <col min="1" max="1" width="9.42578125" style="1328"/>
    <col min="2" max="2" width="27.85546875" style="1328" customWidth="1"/>
    <col min="3" max="5" width="16.85546875" style="1328" customWidth="1"/>
    <col min="6" max="16384" width="9.42578125" style="1328"/>
  </cols>
  <sheetData>
    <row r="1" spans="1:7" x14ac:dyDescent="0.2">
      <c r="A1" s="1326"/>
      <c r="B1" s="1326"/>
      <c r="C1" s="1326"/>
      <c r="D1" s="1326"/>
      <c r="E1" s="1327" t="s">
        <v>441</v>
      </c>
    </row>
    <row r="2" spans="1:7" x14ac:dyDescent="0.2">
      <c r="A2" s="1326"/>
      <c r="B2" s="1326"/>
      <c r="C2" s="1326"/>
      <c r="D2" s="1326"/>
      <c r="E2" s="1327" t="s">
        <v>1255</v>
      </c>
    </row>
    <row r="3" spans="1:7" x14ac:dyDescent="0.2">
      <c r="A3" s="1326"/>
      <c r="B3" s="1360" t="str">
        <f>'16'!B3:E3</f>
        <v>2015 BUDGET STATEMENT CAMDEN COUNTY WELFARE AGENCY</v>
      </c>
      <c r="C3" s="1360"/>
      <c r="D3" s="1360"/>
      <c r="E3" s="1360"/>
    </row>
    <row r="4" spans="1:7" x14ac:dyDescent="0.2">
      <c r="B4" s="1329"/>
      <c r="C4" s="309"/>
      <c r="D4" s="309"/>
      <c r="E4" s="309"/>
      <c r="F4" s="309"/>
      <c r="G4" s="309"/>
    </row>
    <row r="5" spans="1:7" x14ac:dyDescent="0.2">
      <c r="A5" s="1330"/>
      <c r="B5" s="1463" t="s">
        <v>247</v>
      </c>
      <c r="C5" s="1463"/>
      <c r="D5" s="1463"/>
      <c r="E5" s="1463"/>
    </row>
    <row r="6" spans="1:7" x14ac:dyDescent="0.2">
      <c r="A6" s="1329"/>
      <c r="B6" s="1329"/>
      <c r="C6" s="1326"/>
      <c r="D6" s="1326"/>
      <c r="E6" s="1326"/>
    </row>
    <row r="7" spans="1:7" x14ac:dyDescent="0.2">
      <c r="A7" s="1326"/>
      <c r="B7" s="1326"/>
      <c r="C7" s="1326"/>
      <c r="D7" s="1331"/>
      <c r="E7" s="1326"/>
    </row>
    <row r="8" spans="1:7" x14ac:dyDescent="0.2">
      <c r="A8" s="1326"/>
      <c r="B8" s="1326"/>
      <c r="C8" s="1326"/>
      <c r="D8" s="1332">
        <v>2014</v>
      </c>
      <c r="E8" s="1326"/>
    </row>
    <row r="9" spans="1:7" x14ac:dyDescent="0.2">
      <c r="A9" s="1326"/>
      <c r="B9" s="1326"/>
      <c r="C9" s="1332">
        <v>2014</v>
      </c>
      <c r="D9" s="1332" t="s">
        <v>649</v>
      </c>
      <c r="E9" s="1332">
        <v>2015</v>
      </c>
    </row>
    <row r="10" spans="1:7" x14ac:dyDescent="0.2">
      <c r="A10" s="1326"/>
      <c r="B10" s="1326"/>
      <c r="C10" s="1333" t="s">
        <v>651</v>
      </c>
      <c r="D10" s="1333" t="s">
        <v>652</v>
      </c>
      <c r="E10" s="1333" t="s">
        <v>453</v>
      </c>
    </row>
    <row r="11" spans="1:7" x14ac:dyDescent="0.2">
      <c r="A11" s="1326"/>
      <c r="B11" s="1326"/>
      <c r="C11" s="1334"/>
      <c r="D11" s="1334"/>
      <c r="E11" s="1334"/>
    </row>
    <row r="12" spans="1:7" ht="25.5" customHeight="1" x14ac:dyDescent="0.2">
      <c r="A12" s="1335">
        <v>80.099999999999994</v>
      </c>
      <c r="B12" s="1336" t="s">
        <v>201</v>
      </c>
      <c r="C12" s="956">
        <v>0</v>
      </c>
      <c r="D12" s="956">
        <v>0</v>
      </c>
      <c r="E12" s="956">
        <v>0</v>
      </c>
    </row>
    <row r="13" spans="1:7" ht="25.5" customHeight="1" x14ac:dyDescent="0.2">
      <c r="A13" s="1335">
        <v>80.2</v>
      </c>
      <c r="B13" s="1336" t="s">
        <v>1194</v>
      </c>
      <c r="C13" s="956">
        <v>0</v>
      </c>
      <c r="D13" s="956">
        <v>0</v>
      </c>
      <c r="E13" s="956">
        <v>0</v>
      </c>
    </row>
    <row r="14" spans="1:7" ht="25.5" customHeight="1" x14ac:dyDescent="0.2">
      <c r="A14" s="1335">
        <v>80.3</v>
      </c>
      <c r="B14" s="1336" t="s">
        <v>202</v>
      </c>
      <c r="C14" s="956">
        <v>0</v>
      </c>
      <c r="D14" s="956">
        <v>0</v>
      </c>
      <c r="E14" s="956">
        <v>0</v>
      </c>
    </row>
    <row r="15" spans="1:7" ht="65.25" customHeight="1" x14ac:dyDescent="0.2">
      <c r="A15" s="1337">
        <v>80.400000000000006</v>
      </c>
      <c r="B15" s="1336" t="s">
        <v>14</v>
      </c>
      <c r="C15" s="956">
        <v>0</v>
      </c>
      <c r="D15" s="956">
        <v>0</v>
      </c>
      <c r="E15" s="956">
        <v>0</v>
      </c>
    </row>
    <row r="16" spans="1:7" ht="25.5" customHeight="1" x14ac:dyDescent="0.2">
      <c r="A16" s="1335">
        <v>80.5</v>
      </c>
      <c r="B16" s="1336" t="s">
        <v>204</v>
      </c>
      <c r="C16" s="956">
        <v>0</v>
      </c>
      <c r="D16" s="956">
        <v>0</v>
      </c>
      <c r="E16" s="956">
        <v>0</v>
      </c>
    </row>
    <row r="17" spans="1:5" ht="25.5" customHeight="1" x14ac:dyDescent="0.2">
      <c r="A17" s="1335">
        <v>80.599999999999994</v>
      </c>
      <c r="B17" s="1336" t="s">
        <v>203</v>
      </c>
      <c r="C17" s="952">
        <f>EXPENSES!D98</f>
        <v>9250</v>
      </c>
      <c r="D17" s="952">
        <f>EXPENSES!F98</f>
        <v>8452</v>
      </c>
      <c r="E17" s="952">
        <f>EXPENSES!G98</f>
        <v>15000</v>
      </c>
    </row>
    <row r="18" spans="1:5" ht="25.5" customHeight="1" x14ac:dyDescent="0.2">
      <c r="A18" s="1335">
        <v>80.7</v>
      </c>
      <c r="B18" s="1338" t="s">
        <v>1230</v>
      </c>
      <c r="C18" s="952">
        <f>EXPENSES!D99</f>
        <v>600</v>
      </c>
      <c r="D18" s="952">
        <f>EXPENSES!F99</f>
        <v>588.5</v>
      </c>
      <c r="E18" s="952">
        <f>EXPENSES!G99</f>
        <v>20000</v>
      </c>
    </row>
    <row r="19" spans="1:5" ht="25.5" customHeight="1" x14ac:dyDescent="0.2">
      <c r="A19" s="1335">
        <v>80.8</v>
      </c>
      <c r="B19" s="1336" t="s">
        <v>353</v>
      </c>
      <c r="C19" s="983">
        <f>EXPENSES!D100</f>
        <v>634982</v>
      </c>
      <c r="D19" s="983">
        <f>EXPENSES!F100</f>
        <v>634952.89</v>
      </c>
      <c r="E19" s="983">
        <f>EXPENSES!G100</f>
        <v>635000</v>
      </c>
    </row>
    <row r="20" spans="1:5" ht="25.5" customHeight="1" x14ac:dyDescent="0.2">
      <c r="A20" s="1326"/>
      <c r="B20" s="1338"/>
      <c r="C20" s="956">
        <v>0</v>
      </c>
      <c r="D20" s="956">
        <v>0</v>
      </c>
      <c r="E20" s="956">
        <v>0</v>
      </c>
    </row>
    <row r="21" spans="1:5" x14ac:dyDescent="0.2">
      <c r="A21" s="1326"/>
      <c r="B21" s="1326"/>
      <c r="C21" s="1339"/>
      <c r="D21" s="1339"/>
      <c r="E21" s="1339"/>
    </row>
    <row r="22" spans="1:5" ht="25.5" customHeight="1" thickBot="1" x14ac:dyDescent="0.25">
      <c r="B22" s="1332" t="s">
        <v>558</v>
      </c>
      <c r="C22" s="1340">
        <f>SUM(C12:C21)</f>
        <v>644832</v>
      </c>
      <c r="D22" s="1340">
        <f>SUM(D12:D20)</f>
        <v>643993.39</v>
      </c>
      <c r="E22" s="1340">
        <f>SUM(E12:E20)</f>
        <v>670000</v>
      </c>
    </row>
    <row r="23" spans="1:5" ht="13.5" thickTop="1" x14ac:dyDescent="0.2">
      <c r="A23" s="1334"/>
      <c r="B23" s="1326"/>
      <c r="C23" s="1334"/>
      <c r="D23" s="1334"/>
      <c r="E23" s="1334"/>
    </row>
    <row r="24" spans="1:5" x14ac:dyDescent="0.2">
      <c r="A24" s="1326"/>
      <c r="B24" s="1325" t="s">
        <v>309</v>
      </c>
      <c r="C24" s="1326"/>
      <c r="D24" s="1326"/>
      <c r="E24" s="1326"/>
    </row>
    <row r="25" spans="1:5" x14ac:dyDescent="0.2">
      <c r="A25" s="1326"/>
      <c r="B25" s="1326"/>
      <c r="C25" s="1329"/>
      <c r="D25" s="1326"/>
      <c r="E25" s="1326"/>
    </row>
    <row r="26" spans="1:5" x14ac:dyDescent="0.2">
      <c r="A26" s="1326"/>
      <c r="B26" s="1326"/>
      <c r="C26" s="1326"/>
      <c r="D26" s="1326"/>
      <c r="E26" s="1326"/>
    </row>
    <row r="27" spans="1:5" x14ac:dyDescent="0.2">
      <c r="A27" s="1329"/>
      <c r="B27" s="1329"/>
      <c r="C27" s="1329"/>
      <c r="D27" s="1329"/>
      <c r="E27" s="1329"/>
    </row>
    <row r="28" spans="1:5" x14ac:dyDescent="0.2">
      <c r="A28" s="1329"/>
      <c r="B28" s="1329"/>
      <c r="C28" s="1329"/>
      <c r="D28" s="1329"/>
      <c r="E28" s="1329"/>
    </row>
    <row r="29" spans="1:5" x14ac:dyDescent="0.2">
      <c r="A29" s="1329"/>
      <c r="B29" s="1329"/>
      <c r="C29" s="1329"/>
      <c r="D29" s="1329"/>
      <c r="E29" s="1329"/>
    </row>
    <row r="30" spans="1:5" x14ac:dyDescent="0.2">
      <c r="A30" s="1329"/>
      <c r="B30" s="1329"/>
      <c r="C30" s="1329"/>
      <c r="D30" s="1329"/>
      <c r="E30" s="1329"/>
    </row>
    <row r="31" spans="1:5" x14ac:dyDescent="0.2">
      <c r="A31" s="1329"/>
      <c r="B31" s="1329"/>
      <c r="C31" s="1329"/>
      <c r="D31" s="1329"/>
      <c r="E31" s="1329"/>
    </row>
    <row r="32" spans="1:5" x14ac:dyDescent="0.2">
      <c r="A32" s="1326"/>
      <c r="B32" s="1326"/>
      <c r="C32" s="1329"/>
      <c r="D32" s="1329"/>
      <c r="E32" s="1329"/>
    </row>
    <row r="33" spans="1:5" x14ac:dyDescent="0.2">
      <c r="A33" s="1326"/>
      <c r="B33" s="1326"/>
      <c r="C33" s="1326"/>
      <c r="D33" s="1326"/>
      <c r="E33" s="1326"/>
    </row>
    <row r="34" spans="1:5" x14ac:dyDescent="0.2">
      <c r="A34" s="1326"/>
      <c r="B34" s="1326"/>
      <c r="C34" s="1326"/>
      <c r="D34" s="1326"/>
      <c r="E34" s="1326"/>
    </row>
    <row r="35" spans="1:5" x14ac:dyDescent="0.2">
      <c r="A35" s="1326"/>
      <c r="B35" s="1326"/>
      <c r="C35" s="1326"/>
      <c r="D35" s="1326"/>
      <c r="E35" s="1326"/>
    </row>
    <row r="36" spans="1:5" x14ac:dyDescent="0.2">
      <c r="A36" s="1326"/>
      <c r="B36" s="1326"/>
      <c r="C36" s="1326"/>
      <c r="D36" s="1326"/>
      <c r="E36" s="1326"/>
    </row>
    <row r="37" spans="1:5" x14ac:dyDescent="0.2">
      <c r="A37" s="1326"/>
      <c r="B37" s="1326"/>
      <c r="C37" s="1326"/>
      <c r="D37" s="1326"/>
      <c r="E37" s="1326"/>
    </row>
    <row r="38" spans="1:5" x14ac:dyDescent="0.2">
      <c r="A38" s="1326"/>
      <c r="B38" s="1326"/>
      <c r="C38" s="1326"/>
      <c r="D38" s="1326"/>
      <c r="E38" s="1326"/>
    </row>
    <row r="39" spans="1:5" x14ac:dyDescent="0.2">
      <c r="A39" s="1326"/>
      <c r="B39" s="1326"/>
      <c r="C39" s="1326"/>
      <c r="D39" s="1326"/>
      <c r="E39" s="1326"/>
    </row>
    <row r="40" spans="1:5" x14ac:dyDescent="0.2">
      <c r="A40" s="1326"/>
      <c r="B40" s="1326"/>
      <c r="C40" s="1326"/>
      <c r="D40" s="1326"/>
      <c r="E40" s="1326"/>
    </row>
    <row r="41" spans="1:5" x14ac:dyDescent="0.2">
      <c r="A41" s="1326"/>
      <c r="B41" s="1326"/>
      <c r="C41" s="1326"/>
      <c r="D41" s="1326"/>
      <c r="E41" s="1326"/>
    </row>
    <row r="42" spans="1:5" x14ac:dyDescent="0.2">
      <c r="A42" s="1326"/>
      <c r="B42" s="1326"/>
      <c r="C42" s="1326"/>
      <c r="D42" s="1326"/>
      <c r="E42" s="1326"/>
    </row>
    <row r="43" spans="1:5" x14ac:dyDescent="0.2">
      <c r="A43" s="1326"/>
      <c r="B43" s="1326"/>
      <c r="C43" s="1326"/>
      <c r="D43" s="1326"/>
      <c r="E43" s="1326"/>
    </row>
    <row r="44" spans="1:5" x14ac:dyDescent="0.2">
      <c r="A44" s="1326"/>
      <c r="B44" s="1326"/>
      <c r="C44" s="1326"/>
      <c r="D44" s="1326"/>
      <c r="E44" s="1326"/>
    </row>
    <row r="45" spans="1:5" x14ac:dyDescent="0.2">
      <c r="A45" s="1326"/>
      <c r="B45" s="1326"/>
      <c r="C45" s="1326"/>
      <c r="D45" s="1326"/>
      <c r="E45" s="1326"/>
    </row>
    <row r="46" spans="1:5" x14ac:dyDescent="0.2">
      <c r="A46" s="1326"/>
      <c r="B46" s="1326"/>
      <c r="C46" s="1326"/>
      <c r="D46" s="1326"/>
      <c r="E46" s="1326"/>
    </row>
    <row r="47" spans="1:5" x14ac:dyDescent="0.2">
      <c r="A47" s="1326"/>
      <c r="B47" s="1326"/>
      <c r="C47" s="1326"/>
      <c r="D47" s="1326"/>
      <c r="E47" s="1326"/>
    </row>
    <row r="48" spans="1:5" x14ac:dyDescent="0.2">
      <c r="A48" s="1326"/>
      <c r="B48" s="1326"/>
      <c r="C48" s="1326"/>
      <c r="D48" s="1326"/>
      <c r="E48" s="1326"/>
    </row>
    <row r="49" spans="1:5" x14ac:dyDescent="0.2">
      <c r="A49" s="1326"/>
      <c r="B49" s="1326"/>
      <c r="C49" s="1326"/>
      <c r="D49" s="1326"/>
      <c r="E49" s="1326"/>
    </row>
    <row r="50" spans="1:5" x14ac:dyDescent="0.2">
      <c r="A50" s="1326"/>
      <c r="B50" s="1326"/>
      <c r="C50" s="1326"/>
      <c r="D50" s="1326"/>
      <c r="E50" s="1326"/>
    </row>
    <row r="51" spans="1:5" x14ac:dyDescent="0.2">
      <c r="A51" s="1326"/>
      <c r="B51" s="1326"/>
      <c r="C51" s="1326"/>
      <c r="D51" s="1326"/>
      <c r="E51" s="1326"/>
    </row>
    <row r="52" spans="1:5" x14ac:dyDescent="0.2">
      <c r="A52" s="1326"/>
      <c r="B52" s="1326"/>
      <c r="C52" s="1326"/>
      <c r="D52" s="1326"/>
      <c r="E52" s="1326"/>
    </row>
    <row r="53" spans="1:5" x14ac:dyDescent="0.2">
      <c r="A53" s="1326"/>
      <c r="B53" s="1326"/>
      <c r="C53" s="1326"/>
      <c r="D53" s="1326"/>
      <c r="E53" s="1326"/>
    </row>
    <row r="54" spans="1:5" x14ac:dyDescent="0.2">
      <c r="A54" s="1326"/>
      <c r="B54" s="1326"/>
      <c r="C54" s="1326"/>
      <c r="D54" s="1326"/>
      <c r="E54" s="1326"/>
    </row>
    <row r="55" spans="1:5" x14ac:dyDescent="0.2">
      <c r="A55" s="1326"/>
      <c r="B55" s="1326"/>
      <c r="C55" s="1326"/>
      <c r="D55" s="1326"/>
      <c r="E55" s="1326"/>
    </row>
    <row r="56" spans="1:5" x14ac:dyDescent="0.2">
      <c r="A56" s="1326"/>
      <c r="B56" s="1326"/>
      <c r="C56" s="1326"/>
      <c r="D56" s="1326"/>
      <c r="E56" s="1326"/>
    </row>
    <row r="57" spans="1:5" x14ac:dyDescent="0.2">
      <c r="A57" s="1326"/>
      <c r="B57" s="1326"/>
      <c r="C57" s="1326"/>
      <c r="D57" s="1326"/>
      <c r="E57" s="1326"/>
    </row>
    <row r="58" spans="1:5" x14ac:dyDescent="0.2">
      <c r="A58" s="1326"/>
      <c r="B58" s="1326"/>
      <c r="C58" s="1326"/>
      <c r="D58" s="1326"/>
      <c r="E58" s="1326"/>
    </row>
    <row r="59" spans="1:5" x14ac:dyDescent="0.2">
      <c r="A59" s="1326"/>
      <c r="B59" s="1326"/>
      <c r="C59" s="1326"/>
      <c r="D59" s="1326"/>
      <c r="E59" s="1326"/>
    </row>
    <row r="60" spans="1:5" x14ac:dyDescent="0.2">
      <c r="A60" s="1326"/>
      <c r="B60" s="1326"/>
      <c r="C60" s="1326"/>
      <c r="D60" s="1326"/>
      <c r="E60" s="1326"/>
    </row>
    <row r="61" spans="1:5" x14ac:dyDescent="0.2">
      <c r="A61" s="1326"/>
      <c r="B61" s="1326"/>
      <c r="C61" s="1326"/>
      <c r="D61" s="1326"/>
      <c r="E61" s="1326"/>
    </row>
    <row r="62" spans="1:5" x14ac:dyDescent="0.2">
      <c r="A62" s="1326"/>
      <c r="B62" s="1326"/>
      <c r="C62" s="1326"/>
      <c r="D62" s="1326"/>
      <c r="E62" s="1326"/>
    </row>
    <row r="63" spans="1:5" x14ac:dyDescent="0.2">
      <c r="A63" s="1326"/>
      <c r="B63" s="1326"/>
      <c r="C63" s="1326"/>
      <c r="D63" s="1326"/>
      <c r="E63" s="1326"/>
    </row>
    <row r="64" spans="1:5" x14ac:dyDescent="0.2">
      <c r="A64" s="1326"/>
      <c r="B64" s="1326"/>
      <c r="C64" s="1326"/>
      <c r="D64" s="1326"/>
      <c r="E64" s="1326"/>
    </row>
    <row r="65" spans="1:5" x14ac:dyDescent="0.2">
      <c r="A65" s="1326"/>
      <c r="B65" s="1326"/>
      <c r="C65" s="1326"/>
      <c r="D65" s="1326"/>
      <c r="E65" s="1326"/>
    </row>
    <row r="66" spans="1:5" x14ac:dyDescent="0.2">
      <c r="A66" s="1326"/>
      <c r="B66" s="1326"/>
      <c r="C66" s="1326"/>
      <c r="D66" s="1326"/>
      <c r="E66" s="1326"/>
    </row>
    <row r="67" spans="1:5" x14ac:dyDescent="0.2">
      <c r="A67" s="1326"/>
      <c r="B67" s="1326"/>
      <c r="C67" s="1326"/>
      <c r="D67" s="1326"/>
      <c r="E67" s="1326"/>
    </row>
    <row r="68" spans="1:5" x14ac:dyDescent="0.2">
      <c r="A68" s="1326"/>
      <c r="B68" s="1326"/>
      <c r="C68" s="1326"/>
      <c r="D68" s="1326"/>
      <c r="E68" s="1326"/>
    </row>
    <row r="69" spans="1:5" x14ac:dyDescent="0.2">
      <c r="A69" s="1326"/>
      <c r="B69" s="1326"/>
      <c r="C69" s="1326"/>
      <c r="D69" s="1326"/>
      <c r="E69" s="1326"/>
    </row>
    <row r="70" spans="1:5" x14ac:dyDescent="0.2">
      <c r="A70" s="1326"/>
      <c r="B70" s="1326"/>
      <c r="C70" s="1326"/>
      <c r="D70" s="1326"/>
      <c r="E70" s="1326"/>
    </row>
    <row r="71" spans="1:5" x14ac:dyDescent="0.2">
      <c r="A71" s="1326"/>
      <c r="B71" s="1326"/>
      <c r="C71" s="1326"/>
      <c r="D71" s="1326"/>
      <c r="E71" s="1326"/>
    </row>
    <row r="72" spans="1:5" x14ac:dyDescent="0.2">
      <c r="A72" s="1326"/>
      <c r="B72" s="1326"/>
      <c r="C72" s="1326"/>
      <c r="D72" s="1326"/>
      <c r="E72" s="1326"/>
    </row>
    <row r="73" spans="1:5" x14ac:dyDescent="0.2">
      <c r="A73" s="1326"/>
      <c r="B73" s="1326"/>
      <c r="C73" s="1326"/>
      <c r="D73" s="1326"/>
      <c r="E73" s="1326"/>
    </row>
    <row r="74" spans="1:5" x14ac:dyDescent="0.2">
      <c r="A74" s="1326"/>
      <c r="B74" s="1326"/>
      <c r="C74" s="1326"/>
      <c r="D74" s="1326"/>
      <c r="E74" s="1326"/>
    </row>
    <row r="75" spans="1:5" x14ac:dyDescent="0.2">
      <c r="A75" s="1326"/>
      <c r="B75" s="1326"/>
      <c r="C75" s="1326"/>
      <c r="D75" s="1326"/>
      <c r="E75" s="1326"/>
    </row>
    <row r="76" spans="1:5" x14ac:dyDescent="0.2">
      <c r="A76" s="1326"/>
      <c r="B76" s="1326"/>
      <c r="C76" s="1326"/>
      <c r="D76" s="1326"/>
      <c r="E76" s="1326"/>
    </row>
    <row r="77" spans="1:5" x14ac:dyDescent="0.2">
      <c r="A77" s="1326"/>
      <c r="B77" s="1326"/>
      <c r="C77" s="1326"/>
      <c r="D77" s="1326"/>
      <c r="E77" s="1326"/>
    </row>
    <row r="78" spans="1:5" x14ac:dyDescent="0.2">
      <c r="A78" s="1326"/>
      <c r="B78" s="1326"/>
      <c r="C78" s="1326"/>
      <c r="D78" s="1326"/>
      <c r="E78" s="1326"/>
    </row>
    <row r="79" spans="1:5" x14ac:dyDescent="0.2">
      <c r="A79" s="1326"/>
      <c r="B79" s="1326"/>
      <c r="C79" s="1326"/>
      <c r="D79" s="1326"/>
      <c r="E79" s="1326"/>
    </row>
    <row r="80" spans="1:5" x14ac:dyDescent="0.2">
      <c r="A80" s="1326"/>
      <c r="B80" s="1326"/>
      <c r="C80" s="1326"/>
      <c r="D80" s="1326"/>
      <c r="E80" s="1326"/>
    </row>
    <row r="81" spans="1:5" x14ac:dyDescent="0.2">
      <c r="A81" s="1326"/>
      <c r="B81" s="1326"/>
      <c r="C81" s="1326"/>
      <c r="D81" s="1326"/>
      <c r="E81" s="1326"/>
    </row>
    <row r="82" spans="1:5" x14ac:dyDescent="0.2">
      <c r="A82" s="1326"/>
      <c r="B82" s="1326"/>
      <c r="C82" s="1326"/>
      <c r="D82" s="1326"/>
      <c r="E82" s="1326"/>
    </row>
    <row r="83" spans="1:5" x14ac:dyDescent="0.2">
      <c r="A83" s="1326"/>
      <c r="B83" s="1326"/>
      <c r="C83" s="1326"/>
      <c r="D83" s="1326"/>
      <c r="E83" s="1326"/>
    </row>
    <row r="84" spans="1:5" x14ac:dyDescent="0.2">
      <c r="A84" s="1326"/>
      <c r="B84" s="1326"/>
      <c r="C84" s="1326"/>
      <c r="D84" s="1326"/>
      <c r="E84" s="1326"/>
    </row>
    <row r="85" spans="1:5" x14ac:dyDescent="0.2">
      <c r="A85" s="1326"/>
      <c r="B85" s="1326"/>
      <c r="C85" s="1326"/>
      <c r="D85" s="1326"/>
      <c r="E85" s="1326"/>
    </row>
    <row r="86" spans="1:5" x14ac:dyDescent="0.2">
      <c r="A86" s="1326"/>
      <c r="B86" s="1326"/>
      <c r="C86" s="1326"/>
      <c r="D86" s="1326"/>
      <c r="E86" s="1326"/>
    </row>
    <row r="87" spans="1:5" x14ac:dyDescent="0.2">
      <c r="A87" s="1326"/>
      <c r="B87" s="1326"/>
      <c r="C87" s="1326"/>
      <c r="D87" s="1326"/>
      <c r="E87" s="1326"/>
    </row>
    <row r="88" spans="1:5" x14ac:dyDescent="0.2">
      <c r="A88" s="1326"/>
      <c r="B88" s="1326"/>
      <c r="C88" s="1326"/>
      <c r="D88" s="1326"/>
      <c r="E88" s="1326"/>
    </row>
    <row r="89" spans="1:5" x14ac:dyDescent="0.2">
      <c r="A89" s="1326"/>
      <c r="B89" s="1326"/>
      <c r="C89" s="1326"/>
      <c r="D89" s="1326"/>
      <c r="E89" s="1326"/>
    </row>
    <row r="90" spans="1:5" x14ac:dyDescent="0.2">
      <c r="A90" s="1326"/>
      <c r="B90" s="1326"/>
      <c r="C90" s="1326"/>
      <c r="D90" s="1326"/>
      <c r="E90" s="1326"/>
    </row>
    <row r="91" spans="1:5" x14ac:dyDescent="0.2">
      <c r="A91" s="1326"/>
      <c r="B91" s="1326"/>
      <c r="C91" s="1326"/>
      <c r="D91" s="1326"/>
      <c r="E91" s="1326"/>
    </row>
  </sheetData>
  <mergeCells count="2">
    <mergeCell ref="B5:E5"/>
    <mergeCell ref="B3:E3"/>
  </mergeCells>
  <phoneticPr fontId="0" type="noConversion"/>
  <pageMargins left="0.75" right="0.5" top="1" bottom="1" header="0.5" footer="0.5"/>
  <pageSetup scale="91" orientation="portrait" blackAndWhite="1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3" r:id="rId4" name="Button 1">
              <controlPr defaultSize="0" print="0" autoFill="0" autoPict="0" macro="[0]!GoTo_Main_CoverSheet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1</xdr:col>
                    <xdr:colOff>247650</xdr:colOff>
                    <xdr:row>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4" r:id="rId5" name="Button 2">
              <controlPr defaultSize="0" print="0" autoFill="0" autoPict="0" macro="[0]!Print_Sheet17">
                <anchor moveWithCells="1" sizeWithCells="1">
                  <from>
                    <xdr:col>0</xdr:col>
                    <xdr:colOff>0</xdr:colOff>
                    <xdr:row>1</xdr:row>
                    <xdr:rowOff>28575</xdr:rowOff>
                  </from>
                  <to>
                    <xdr:col>1</xdr:col>
                    <xdr:colOff>247650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5" r:id="rId6" name="Button 3">
              <controlPr defaultSize="0" print="0" autoFill="0" autoPict="0" macro="[0]!GoTo_Sheet2A">
                <anchor moveWithCells="1" sizeWithCells="1">
                  <from>
                    <xdr:col>4</xdr:col>
                    <xdr:colOff>400050</xdr:colOff>
                    <xdr:row>0</xdr:row>
                    <xdr:rowOff>0</xdr:rowOff>
                  </from>
                  <to>
                    <xdr:col>5</xdr:col>
                    <xdr:colOff>142875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6" r:id="rId7" name="Button 4">
              <controlPr defaultSize="0" print="0" autoFill="0" autoPict="0" macro="[0]!Go_To_Previous_Sheet">
                <anchor moveWithCells="1" sizeWithCells="1">
                  <from>
                    <xdr:col>4</xdr:col>
                    <xdr:colOff>400050</xdr:colOff>
                    <xdr:row>1</xdr:row>
                    <xdr:rowOff>47625</xdr:rowOff>
                  </from>
                  <to>
                    <xdr:col>5</xdr:col>
                    <xdr:colOff>142875</xdr:colOff>
                    <xdr:row>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V124"/>
  <sheetViews>
    <sheetView tabSelected="1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Q16" sqref="Q16"/>
    </sheetView>
  </sheetViews>
  <sheetFormatPr defaultRowHeight="12.75" x14ac:dyDescent="0.2"/>
  <cols>
    <col min="1" max="1" width="7.140625" bestFit="1" customWidth="1"/>
    <col min="2" max="2" width="2.5703125" customWidth="1"/>
    <col min="3" max="3" width="28.28515625" customWidth="1"/>
    <col min="4" max="4" width="14.42578125" customWidth="1"/>
    <col min="5" max="5" width="14.42578125" style="182" customWidth="1"/>
    <col min="6" max="6" width="15.7109375" style="182" customWidth="1"/>
    <col min="7" max="7" width="14.7109375" style="182" bestFit="1" customWidth="1"/>
    <col min="8" max="8" width="17.85546875" style="182" customWidth="1"/>
    <col min="9" max="9" width="9" style="182" bestFit="1" customWidth="1"/>
    <col min="10" max="10" width="12.5703125" customWidth="1"/>
  </cols>
  <sheetData>
    <row r="1" spans="1:22" x14ac:dyDescent="0.2">
      <c r="D1" s="219" t="s">
        <v>1262</v>
      </c>
      <c r="F1" s="1345" t="s">
        <v>421</v>
      </c>
    </row>
    <row r="2" spans="1:22" x14ac:dyDescent="0.2">
      <c r="A2" s="189">
        <v>2015</v>
      </c>
      <c r="B2" s="4"/>
      <c r="C2" s="4"/>
      <c r="D2" s="207" t="s">
        <v>1261</v>
      </c>
      <c r="E2" s="208" t="s">
        <v>1263</v>
      </c>
      <c r="F2" s="220" t="s">
        <v>1315</v>
      </c>
      <c r="G2" s="208" t="s">
        <v>861</v>
      </c>
      <c r="H2" s="208" t="s">
        <v>1200</v>
      </c>
      <c r="I2" s="208"/>
      <c r="J2" s="221">
        <f>G7+G20+G30+G41+G46+G51+G54+G71+G83+G86+G91+G101+G56+G77</f>
        <v>63835696.078000009</v>
      </c>
      <c r="K2" s="186" t="s">
        <v>860</v>
      </c>
    </row>
    <row r="3" spans="1:22" x14ac:dyDescent="0.2">
      <c r="A3" s="59"/>
      <c r="B3" s="59"/>
      <c r="C3" s="59"/>
      <c r="D3" s="195"/>
      <c r="E3" s="179"/>
      <c r="F3" s="190"/>
      <c r="G3" s="179"/>
      <c r="H3" s="179"/>
      <c r="I3" s="179"/>
      <c r="J3" s="59"/>
    </row>
    <row r="4" spans="1:22" x14ac:dyDescent="0.2">
      <c r="A4" s="170">
        <v>61.1</v>
      </c>
      <c r="B4" s="1" t="s">
        <v>1012</v>
      </c>
      <c r="C4" s="1"/>
      <c r="D4" s="179">
        <v>37584275.649999999</v>
      </c>
      <c r="E4" s="179">
        <v>32492062.699999999</v>
      </c>
      <c r="F4" s="192">
        <v>35126056.25</v>
      </c>
      <c r="G4" s="194">
        <f>'4'!E37</f>
        <v>36993761.078000009</v>
      </c>
      <c r="H4" s="191"/>
      <c r="I4" s="191"/>
    </row>
    <row r="5" spans="1:22" x14ac:dyDescent="0.2">
      <c r="A5" s="173">
        <v>61.2</v>
      </c>
      <c r="B5" s="1" t="s">
        <v>347</v>
      </c>
      <c r="C5" s="1"/>
      <c r="D5" s="171">
        <v>321600</v>
      </c>
      <c r="E5" s="179">
        <v>293746.57</v>
      </c>
      <c r="F5" s="192">
        <v>321544.90999999997</v>
      </c>
      <c r="G5" s="191">
        <f>'4'!E44</f>
        <v>325000</v>
      </c>
      <c r="H5" s="191"/>
      <c r="I5" s="191"/>
      <c r="J5" s="40" t="s">
        <v>1317</v>
      </c>
    </row>
    <row r="6" spans="1:22" x14ac:dyDescent="0.2">
      <c r="A6" s="173">
        <v>61.3</v>
      </c>
      <c r="B6" s="1" t="s">
        <v>1021</v>
      </c>
      <c r="C6" s="1"/>
      <c r="D6" s="171">
        <v>7500</v>
      </c>
      <c r="E6" s="179">
        <v>7266.83</v>
      </c>
      <c r="F6" s="192">
        <v>7356.83</v>
      </c>
      <c r="G6" s="191">
        <f>'4'!E47</f>
        <v>9000</v>
      </c>
      <c r="H6" s="191"/>
      <c r="I6" s="191"/>
      <c r="J6" s="213" t="s">
        <v>1324</v>
      </c>
    </row>
    <row r="7" spans="1:22" x14ac:dyDescent="0.2">
      <c r="A7" s="174"/>
      <c r="B7" s="59" t="s">
        <v>456</v>
      </c>
      <c r="C7" s="59" t="s">
        <v>166</v>
      </c>
      <c r="D7" s="181">
        <f>SUM(D4:D6)</f>
        <v>37913375.649999999</v>
      </c>
      <c r="E7" s="181">
        <f>SUM(E4:E6)</f>
        <v>32793076.099999998</v>
      </c>
      <c r="F7" s="191">
        <f>SUM(F4:F6)</f>
        <v>35454957.989999995</v>
      </c>
      <c r="G7" s="191">
        <f>SUM(G4:G6)</f>
        <v>37327761.078000009</v>
      </c>
      <c r="H7" s="191">
        <f>G7-D7</f>
        <v>-585614.57199998945</v>
      </c>
      <c r="I7" s="209">
        <f>(G7/D7)-1</f>
        <v>-1.5446120583039957E-2</v>
      </c>
      <c r="J7" s="1" t="s">
        <v>456</v>
      </c>
    </row>
    <row r="8" spans="1:22" x14ac:dyDescent="0.2">
      <c r="A8" s="174"/>
      <c r="B8" s="59"/>
      <c r="C8" s="59"/>
      <c r="D8" s="176"/>
      <c r="E8" s="181"/>
      <c r="F8" s="216"/>
      <c r="G8" s="216"/>
      <c r="H8" s="216"/>
      <c r="I8" s="216"/>
      <c r="K8" s="57"/>
      <c r="L8" s="57"/>
      <c r="M8" s="57"/>
    </row>
    <row r="9" spans="1:22" x14ac:dyDescent="0.2">
      <c r="A9" s="175">
        <v>62.1</v>
      </c>
      <c r="B9" s="40" t="s">
        <v>1326</v>
      </c>
      <c r="C9" s="1"/>
      <c r="D9" s="169">
        <v>350000</v>
      </c>
      <c r="E9" s="180">
        <v>280492.46999999997</v>
      </c>
      <c r="F9" s="192">
        <v>286713.84999999998</v>
      </c>
      <c r="G9" s="179">
        <v>385000</v>
      </c>
      <c r="H9" s="179"/>
      <c r="I9" s="210">
        <f>(G9/D9)-1</f>
        <v>0.10000000000000009</v>
      </c>
      <c r="J9" s="40" t="s">
        <v>1196</v>
      </c>
    </row>
    <row r="10" spans="1:22" x14ac:dyDescent="0.2">
      <c r="A10" s="1">
        <v>62.2</v>
      </c>
      <c r="B10" s="1" t="s">
        <v>862</v>
      </c>
      <c r="C10" s="1"/>
      <c r="D10" s="169">
        <v>4065000</v>
      </c>
      <c r="E10" s="180">
        <v>3891483.12</v>
      </c>
      <c r="F10" s="192">
        <v>3891483.12</v>
      </c>
      <c r="G10" s="192">
        <v>4450000</v>
      </c>
      <c r="H10" s="192"/>
      <c r="I10" s="210">
        <f t="shared" ref="I10:I20" si="0">(G10/D10)-1</f>
        <v>9.4710947109471144E-2</v>
      </c>
      <c r="J10" s="40" t="s">
        <v>1350</v>
      </c>
    </row>
    <row r="11" spans="1:22" x14ac:dyDescent="0.2">
      <c r="A11" s="1">
        <v>62.3</v>
      </c>
      <c r="B11" s="1" t="s">
        <v>863</v>
      </c>
      <c r="C11" s="1"/>
      <c r="D11" s="183">
        <v>2850000</v>
      </c>
      <c r="E11" s="184">
        <v>2456409.52</v>
      </c>
      <c r="F11" s="192">
        <v>2654393.12</v>
      </c>
      <c r="G11" s="192">
        <v>2800000</v>
      </c>
      <c r="H11" s="192"/>
      <c r="I11" s="210">
        <f t="shared" si="0"/>
        <v>-1.7543859649122862E-2</v>
      </c>
      <c r="J11" s="40" t="s">
        <v>1319</v>
      </c>
    </row>
    <row r="12" spans="1:22" x14ac:dyDescent="0.2">
      <c r="A12" s="1">
        <v>62.4</v>
      </c>
      <c r="B12" s="1" t="s">
        <v>1022</v>
      </c>
      <c r="C12" s="1"/>
      <c r="D12" s="169">
        <v>12862500</v>
      </c>
      <c r="E12" s="180">
        <v>11646667.42</v>
      </c>
      <c r="F12" s="192">
        <v>12702835.15</v>
      </c>
      <c r="G12" s="192">
        <f>12633500+65000+1500-1050000</f>
        <v>11650000</v>
      </c>
      <c r="H12" s="192"/>
      <c r="I12" s="210">
        <f t="shared" si="0"/>
        <v>-9.4266277939747289E-2</v>
      </c>
      <c r="J12" s="40" t="s">
        <v>1221</v>
      </c>
      <c r="R12" s="1351" t="s">
        <v>1323</v>
      </c>
      <c r="S12" s="1352"/>
      <c r="T12" s="1352"/>
      <c r="U12" s="1352"/>
      <c r="V12" s="1352"/>
    </row>
    <row r="13" spans="1:22" x14ac:dyDescent="0.2">
      <c r="A13" s="1">
        <v>62.6</v>
      </c>
      <c r="B13" s="1" t="s">
        <v>1023</v>
      </c>
      <c r="C13" s="1"/>
      <c r="D13" s="169">
        <v>0</v>
      </c>
      <c r="E13" s="180"/>
      <c r="F13" s="192">
        <f t="shared" ref="F13:F18" si="1">E13/11*12</f>
        <v>0</v>
      </c>
      <c r="G13" s="179">
        <v>0</v>
      </c>
      <c r="H13" s="179"/>
      <c r="I13" s="210">
        <v>0</v>
      </c>
      <c r="J13" s="1" t="s">
        <v>1165</v>
      </c>
    </row>
    <row r="14" spans="1:22" x14ac:dyDescent="0.2">
      <c r="A14" s="1">
        <v>62.7</v>
      </c>
      <c r="B14" s="1" t="s">
        <v>959</v>
      </c>
      <c r="C14" s="1"/>
      <c r="D14" s="169">
        <v>0</v>
      </c>
      <c r="E14" s="180"/>
      <c r="F14" s="192">
        <f t="shared" si="1"/>
        <v>0</v>
      </c>
      <c r="G14" s="179">
        <v>0</v>
      </c>
      <c r="H14" s="179"/>
      <c r="I14" s="210">
        <v>0</v>
      </c>
      <c r="J14" s="1" t="s">
        <v>960</v>
      </c>
    </row>
    <row r="15" spans="1:22" x14ac:dyDescent="0.2">
      <c r="A15" s="1">
        <v>62.8</v>
      </c>
      <c r="B15" s="1" t="s">
        <v>864</v>
      </c>
      <c r="C15" s="1"/>
      <c r="D15" s="169">
        <v>75000</v>
      </c>
      <c r="E15" s="180">
        <v>68435.460000000006</v>
      </c>
      <c r="F15" s="180">
        <v>68435.460000000006</v>
      </c>
      <c r="G15" s="179">
        <v>90000</v>
      </c>
      <c r="H15" s="179"/>
      <c r="I15" s="210">
        <f t="shared" si="0"/>
        <v>0.19999999999999996</v>
      </c>
      <c r="J15" s="185" t="s">
        <v>1314</v>
      </c>
    </row>
    <row r="16" spans="1:22" x14ac:dyDescent="0.2">
      <c r="A16" s="1">
        <v>62.9</v>
      </c>
      <c r="B16" s="1" t="s">
        <v>865</v>
      </c>
      <c r="C16" s="1"/>
      <c r="D16" s="183">
        <v>330000</v>
      </c>
      <c r="E16" s="184">
        <v>248030.07999999999</v>
      </c>
      <c r="F16" s="192">
        <v>296041.63</v>
      </c>
      <c r="G16" s="196">
        <v>300000</v>
      </c>
      <c r="H16" s="196"/>
      <c r="I16" s="210">
        <f t="shared" si="0"/>
        <v>-9.0909090909090939E-2</v>
      </c>
      <c r="J16" s="172"/>
    </row>
    <row r="17" spans="1:10" x14ac:dyDescent="0.2">
      <c r="A17" s="178">
        <v>62.1</v>
      </c>
      <c r="B17" s="1" t="s">
        <v>866</v>
      </c>
      <c r="C17" s="1"/>
      <c r="D17" s="183">
        <v>2110000</v>
      </c>
      <c r="E17" s="184">
        <v>1898672.86</v>
      </c>
      <c r="F17" s="192">
        <v>2067285.54</v>
      </c>
      <c r="G17" s="196">
        <f>2067000+1050000</f>
        <v>3117000</v>
      </c>
      <c r="H17" s="196"/>
      <c r="I17" s="210">
        <f t="shared" si="0"/>
        <v>0.47725118483412321</v>
      </c>
      <c r="J17" s="188" t="s">
        <v>2</v>
      </c>
    </row>
    <row r="18" spans="1:10" x14ac:dyDescent="0.2">
      <c r="A18" s="1">
        <v>62.11</v>
      </c>
      <c r="B18" s="1" t="s">
        <v>867</v>
      </c>
      <c r="C18" s="1"/>
      <c r="D18" s="183">
        <v>1500</v>
      </c>
      <c r="E18" s="184">
        <v>0</v>
      </c>
      <c r="F18" s="192">
        <f t="shared" si="1"/>
        <v>0</v>
      </c>
      <c r="G18" s="196">
        <v>1500</v>
      </c>
      <c r="H18" s="196"/>
      <c r="I18" s="210">
        <f t="shared" si="0"/>
        <v>0</v>
      </c>
      <c r="J18" s="172" t="s">
        <v>1195</v>
      </c>
    </row>
    <row r="19" spans="1:10" x14ac:dyDescent="0.2">
      <c r="A19" s="1">
        <v>62.12</v>
      </c>
      <c r="B19" s="1" t="s">
        <v>868</v>
      </c>
      <c r="C19" s="1"/>
      <c r="D19" s="183">
        <v>10000</v>
      </c>
      <c r="E19" s="184">
        <v>4897.22</v>
      </c>
      <c r="F19" s="192">
        <v>4897.22</v>
      </c>
      <c r="G19" s="196">
        <v>10000</v>
      </c>
      <c r="H19" s="196"/>
      <c r="I19" s="210">
        <f t="shared" si="0"/>
        <v>0</v>
      </c>
      <c r="J19" s="172"/>
    </row>
    <row r="20" spans="1:10" x14ac:dyDescent="0.2">
      <c r="A20" s="174"/>
      <c r="B20" s="1"/>
      <c r="C20" s="1" t="s">
        <v>166</v>
      </c>
      <c r="D20" s="176">
        <f>SUM(D9:D19)</f>
        <v>22654000</v>
      </c>
      <c r="E20" s="181">
        <f>SUM(E9:E19)</f>
        <v>20495088.149999999</v>
      </c>
      <c r="F20" s="191">
        <f>SUM(F9:F19)</f>
        <v>21972085.09</v>
      </c>
      <c r="G20" s="191">
        <f>SUM(G9:G19)</f>
        <v>22803500</v>
      </c>
      <c r="H20" s="191">
        <f>G20-D20</f>
        <v>149500</v>
      </c>
      <c r="I20" s="209">
        <f t="shared" si="0"/>
        <v>6.5992760660369409E-3</v>
      </c>
      <c r="J20" s="172"/>
    </row>
    <row r="21" spans="1:10" x14ac:dyDescent="0.2">
      <c r="A21" s="174"/>
      <c r="B21" s="1"/>
      <c r="C21" s="1"/>
      <c r="D21" s="176"/>
      <c r="E21" s="181"/>
      <c r="F21" s="215">
        <f>F20/F7</f>
        <v>0.6197182660940449</v>
      </c>
      <c r="G21" s="212">
        <f>G20/G7</f>
        <v>0.61089921660047752</v>
      </c>
      <c r="H21" s="212"/>
      <c r="I21" s="211"/>
      <c r="J21" s="172"/>
    </row>
    <row r="22" spans="1:10" x14ac:dyDescent="0.2">
      <c r="A22" s="204"/>
      <c r="B22" s="205" t="s">
        <v>811</v>
      </c>
      <c r="C22" s="205"/>
      <c r="D22" s="206">
        <f>D7+D20</f>
        <v>60567375.649999999</v>
      </c>
      <c r="E22" s="206">
        <f>E7+E20</f>
        <v>53288164.25</v>
      </c>
      <c r="F22" s="206">
        <f>F7+F20</f>
        <v>57427043.079999998</v>
      </c>
      <c r="G22" s="206">
        <f>G7+G20</f>
        <v>60131261.078000009</v>
      </c>
      <c r="H22" s="191">
        <f>G22-D22</f>
        <v>-436114.57199998945</v>
      </c>
      <c r="I22" s="209">
        <f>(G22/D22)-1</f>
        <v>-7.2004865213272096E-3</v>
      </c>
      <c r="J22" s="172"/>
    </row>
    <row r="23" spans="1:10" x14ac:dyDescent="0.2">
      <c r="A23" s="174"/>
      <c r="B23" s="1"/>
      <c r="C23" s="1"/>
      <c r="D23" s="176"/>
      <c r="E23" s="181"/>
      <c r="F23" s="191"/>
      <c r="G23" s="191"/>
      <c r="H23" s="191"/>
      <c r="I23" s="191"/>
      <c r="J23" s="172"/>
    </row>
    <row r="24" spans="1:10" x14ac:dyDescent="0.2">
      <c r="A24" s="175">
        <v>63.1</v>
      </c>
      <c r="B24" s="1" t="s">
        <v>1013</v>
      </c>
      <c r="C24" s="1"/>
      <c r="D24" s="169">
        <v>40000</v>
      </c>
      <c r="E24" s="180">
        <v>20386.259999999998</v>
      </c>
      <c r="F24" s="192">
        <v>21973.25</v>
      </c>
      <c r="G24" s="192">
        <v>40000</v>
      </c>
      <c r="H24" s="192"/>
      <c r="I24" s="192"/>
      <c r="J24" s="172"/>
    </row>
    <row r="25" spans="1:10" x14ac:dyDescent="0.2">
      <c r="A25" s="1">
        <v>63.2</v>
      </c>
      <c r="B25" s="1" t="s">
        <v>336</v>
      </c>
      <c r="C25" s="1"/>
      <c r="D25" s="169">
        <v>80000</v>
      </c>
      <c r="E25" s="180">
        <v>67980.73</v>
      </c>
      <c r="F25" s="192">
        <v>69951.55</v>
      </c>
      <c r="G25" s="192">
        <v>80000</v>
      </c>
      <c r="H25" s="192"/>
      <c r="I25" s="192"/>
      <c r="J25" t="s">
        <v>1014</v>
      </c>
    </row>
    <row r="26" spans="1:10" x14ac:dyDescent="0.2">
      <c r="A26" s="1">
        <v>63.3</v>
      </c>
      <c r="B26" s="1" t="s">
        <v>335</v>
      </c>
      <c r="C26" s="1"/>
      <c r="D26" s="169">
        <v>40000</v>
      </c>
      <c r="E26" s="180">
        <v>26242.62</v>
      </c>
      <c r="F26" s="192">
        <v>28540.67</v>
      </c>
      <c r="G26" s="192">
        <v>40000</v>
      </c>
      <c r="H26" s="192"/>
      <c r="I26" s="192"/>
      <c r="J26" s="1"/>
    </row>
    <row r="27" spans="1:10" x14ac:dyDescent="0.2">
      <c r="A27" s="1" t="s">
        <v>456</v>
      </c>
      <c r="B27" s="174"/>
      <c r="C27" s="1" t="s">
        <v>166</v>
      </c>
      <c r="D27" s="176">
        <f>SUM(D24:D26)</f>
        <v>160000</v>
      </c>
      <c r="E27" s="181">
        <f>SUM(E24:E26)</f>
        <v>114609.60999999999</v>
      </c>
      <c r="F27" s="191">
        <f>SUM(F24:F26)</f>
        <v>120465.47</v>
      </c>
      <c r="G27" s="191">
        <f>SUM(G24:G26)</f>
        <v>160000</v>
      </c>
      <c r="H27" s="191"/>
      <c r="I27" s="191"/>
      <c r="J27" s="214" t="s">
        <v>1199</v>
      </c>
    </row>
    <row r="28" spans="1:10" x14ac:dyDescent="0.2">
      <c r="A28" s="1">
        <v>63.4</v>
      </c>
      <c r="B28" s="1" t="s">
        <v>338</v>
      </c>
      <c r="C28" s="1"/>
      <c r="D28" s="169">
        <v>0</v>
      </c>
      <c r="E28" s="180">
        <v>0</v>
      </c>
      <c r="F28" s="192">
        <v>0</v>
      </c>
      <c r="G28" s="179">
        <v>0</v>
      </c>
      <c r="H28" s="179"/>
      <c r="I28" s="179"/>
      <c r="J28" s="1"/>
    </row>
    <row r="29" spans="1:10" x14ac:dyDescent="0.2">
      <c r="A29" s="1">
        <v>63.5</v>
      </c>
      <c r="B29" s="1" t="s">
        <v>337</v>
      </c>
      <c r="C29" s="1"/>
      <c r="D29" s="169">
        <v>0</v>
      </c>
      <c r="E29" s="180">
        <v>0</v>
      </c>
      <c r="F29" s="192">
        <v>0</v>
      </c>
      <c r="G29" s="179">
        <v>0</v>
      </c>
      <c r="H29" s="179"/>
      <c r="I29" s="179"/>
      <c r="J29" s="1"/>
    </row>
    <row r="30" spans="1:10" x14ac:dyDescent="0.2">
      <c r="A30" s="174"/>
      <c r="C30" s="1" t="s">
        <v>166</v>
      </c>
      <c r="D30" s="176">
        <f>SUM(D27:D29)</f>
        <v>160000</v>
      </c>
      <c r="E30" s="181">
        <f>SUM(E27:E29)</f>
        <v>114609.60999999999</v>
      </c>
      <c r="F30" s="191">
        <f>SUM(F27:F29)</f>
        <v>120465.47</v>
      </c>
      <c r="G30" s="191">
        <f>SUM(G27:G29)</f>
        <v>160000</v>
      </c>
      <c r="H30" s="191"/>
      <c r="I30" s="191"/>
      <c r="J30" s="1" t="s">
        <v>456</v>
      </c>
    </row>
    <row r="31" spans="1:10" x14ac:dyDescent="0.2">
      <c r="A31" s="174"/>
      <c r="C31" s="1"/>
      <c r="D31" s="176"/>
      <c r="E31" s="181"/>
      <c r="F31" s="191"/>
      <c r="G31" s="191"/>
      <c r="H31" s="191"/>
      <c r="I31" s="191"/>
      <c r="J31" s="1"/>
    </row>
    <row r="32" spans="1:10" x14ac:dyDescent="0.2">
      <c r="A32" s="175">
        <v>64.099999999999994</v>
      </c>
      <c r="B32" s="1" t="s">
        <v>812</v>
      </c>
      <c r="C32" s="1"/>
      <c r="D32" s="169">
        <v>10000</v>
      </c>
      <c r="E32" s="180">
        <v>4162.47</v>
      </c>
      <c r="F32" s="192">
        <v>4441.1000000000004</v>
      </c>
      <c r="G32" s="179">
        <v>10000</v>
      </c>
      <c r="H32" s="179"/>
      <c r="I32" s="179"/>
      <c r="J32" s="172"/>
    </row>
    <row r="33" spans="1:12" x14ac:dyDescent="0.2">
      <c r="A33" s="1">
        <v>64.2</v>
      </c>
      <c r="B33" s="1" t="s">
        <v>869</v>
      </c>
      <c r="C33" s="1"/>
      <c r="D33" s="169">
        <v>4000</v>
      </c>
      <c r="E33" s="180">
        <v>496.4</v>
      </c>
      <c r="F33" s="192">
        <v>496.4</v>
      </c>
      <c r="G33" s="179">
        <v>4000</v>
      </c>
      <c r="H33" s="179"/>
      <c r="I33" s="179"/>
      <c r="J33" s="1"/>
    </row>
    <row r="34" spans="1:12" x14ac:dyDescent="0.2">
      <c r="A34" s="1">
        <v>64.3</v>
      </c>
      <c r="B34" s="1" t="s">
        <v>813</v>
      </c>
      <c r="C34" s="1"/>
      <c r="D34" s="169">
        <v>220000</v>
      </c>
      <c r="E34" s="180">
        <v>151500.39000000001</v>
      </c>
      <c r="F34" s="192">
        <v>159914.25</v>
      </c>
      <c r="G34" s="179">
        <v>220000</v>
      </c>
      <c r="H34" s="179"/>
      <c r="I34" s="179"/>
      <c r="J34" s="40"/>
    </row>
    <row r="35" spans="1:12" x14ac:dyDescent="0.2">
      <c r="A35" s="1">
        <v>64.400000000000006</v>
      </c>
      <c r="B35" s="1" t="s">
        <v>870</v>
      </c>
      <c r="C35" s="1"/>
      <c r="D35" s="169">
        <v>425000</v>
      </c>
      <c r="E35" s="180">
        <v>280008.21999999997</v>
      </c>
      <c r="F35" s="192">
        <v>306455.67</v>
      </c>
      <c r="G35" s="179">
        <v>325000</v>
      </c>
      <c r="H35" s="179"/>
      <c r="I35" s="179"/>
      <c r="J35" s="40" t="s">
        <v>1308</v>
      </c>
    </row>
    <row r="36" spans="1:12" x14ac:dyDescent="0.2">
      <c r="A36" s="1">
        <v>64.5</v>
      </c>
      <c r="B36" s="1" t="s">
        <v>1015</v>
      </c>
      <c r="C36" s="1"/>
      <c r="D36" s="169">
        <v>25000</v>
      </c>
      <c r="E36" s="180">
        <v>725</v>
      </c>
      <c r="F36" s="192">
        <v>725</v>
      </c>
      <c r="G36" s="179">
        <v>25000</v>
      </c>
      <c r="H36" s="179"/>
      <c r="I36" s="179"/>
    </row>
    <row r="37" spans="1:12" x14ac:dyDescent="0.2">
      <c r="A37" s="1">
        <v>64.599999999999994</v>
      </c>
      <c r="B37" s="1" t="s">
        <v>1016</v>
      </c>
      <c r="C37" s="1"/>
      <c r="D37" s="169">
        <v>231800</v>
      </c>
      <c r="E37" s="180">
        <v>201015.59</v>
      </c>
      <c r="F37" s="192">
        <v>223096.89</v>
      </c>
      <c r="G37" s="179">
        <v>251500</v>
      </c>
      <c r="H37" s="179"/>
      <c r="I37" s="179"/>
      <c r="J37" s="1" t="s">
        <v>552</v>
      </c>
    </row>
    <row r="38" spans="1:12" x14ac:dyDescent="0.2">
      <c r="A38" s="1">
        <v>64.7</v>
      </c>
      <c r="B38" s="1" t="s">
        <v>695</v>
      </c>
      <c r="C38" s="1"/>
      <c r="D38" s="169">
        <v>50000</v>
      </c>
      <c r="E38" s="180">
        <v>25099.73</v>
      </c>
      <c r="F38" s="192">
        <v>25099.73</v>
      </c>
      <c r="G38" s="179">
        <v>50000</v>
      </c>
      <c r="H38" s="179"/>
      <c r="I38" s="179"/>
      <c r="J38" s="1" t="s">
        <v>1017</v>
      </c>
    </row>
    <row r="39" spans="1:12" x14ac:dyDescent="0.2">
      <c r="A39" s="1">
        <v>64.8</v>
      </c>
      <c r="B39" s="1" t="s">
        <v>871</v>
      </c>
      <c r="C39" s="1"/>
      <c r="D39" s="169">
        <v>75000</v>
      </c>
      <c r="E39" s="180">
        <v>70886.12</v>
      </c>
      <c r="F39" s="192">
        <v>70886.12</v>
      </c>
      <c r="G39" s="179">
        <v>75000</v>
      </c>
      <c r="H39" s="179"/>
      <c r="I39" s="179"/>
      <c r="J39" s="40" t="s">
        <v>1198</v>
      </c>
    </row>
    <row r="40" spans="1:12" x14ac:dyDescent="0.2">
      <c r="A40" s="1">
        <v>64.900000000000006</v>
      </c>
      <c r="B40" s="1" t="s">
        <v>814</v>
      </c>
      <c r="C40" s="1"/>
      <c r="D40" s="169">
        <v>50000</v>
      </c>
      <c r="E40" s="180">
        <v>32421.02</v>
      </c>
      <c r="F40" s="192">
        <v>35737.449999999997</v>
      </c>
      <c r="G40" s="179">
        <v>50000</v>
      </c>
      <c r="H40" s="179"/>
      <c r="I40" s="179"/>
      <c r="J40" s="1" t="s">
        <v>25</v>
      </c>
    </row>
    <row r="41" spans="1:12" x14ac:dyDescent="0.2">
      <c r="A41" s="174"/>
      <c r="B41" s="1"/>
      <c r="C41" s="1" t="s">
        <v>166</v>
      </c>
      <c r="D41" s="176">
        <f>SUM(D32:D40)</f>
        <v>1090800</v>
      </c>
      <c r="E41" s="181">
        <f>SUM(E32:E40)</f>
        <v>766314.94</v>
      </c>
      <c r="F41" s="191">
        <f>SUM(F32:F40)</f>
        <v>826852.61</v>
      </c>
      <c r="G41" s="191">
        <f>SUM(G32:G40)</f>
        <v>1010500</v>
      </c>
      <c r="H41" s="191"/>
      <c r="I41" s="191"/>
      <c r="J41" s="1" t="s">
        <v>456</v>
      </c>
    </row>
    <row r="42" spans="1:12" x14ac:dyDescent="0.2">
      <c r="A42" s="174"/>
      <c r="B42" s="1"/>
      <c r="C42" s="1"/>
      <c r="D42" s="176"/>
      <c r="E42" s="181"/>
      <c r="F42" s="191"/>
      <c r="G42" s="191"/>
      <c r="H42" s="191"/>
      <c r="I42" s="191"/>
      <c r="J42" s="1"/>
    </row>
    <row r="43" spans="1:12" x14ac:dyDescent="0.2">
      <c r="A43" s="1">
        <v>65.099999999999994</v>
      </c>
      <c r="B43" s="40" t="s">
        <v>1232</v>
      </c>
      <c r="C43" s="1"/>
      <c r="D43" s="169">
        <v>0</v>
      </c>
      <c r="E43" s="180">
        <v>0</v>
      </c>
      <c r="F43" s="192">
        <f t="shared" ref="F43:F45" si="2">E43/11*12</f>
        <v>0</v>
      </c>
      <c r="G43" s="191">
        <f>'8'!E26</f>
        <v>10000</v>
      </c>
      <c r="H43" s="179"/>
      <c r="I43" s="179"/>
      <c r="J43" s="172" t="s">
        <v>872</v>
      </c>
    </row>
    <row r="44" spans="1:12" x14ac:dyDescent="0.2">
      <c r="A44" s="1">
        <v>65.3</v>
      </c>
      <c r="B44" s="40" t="s">
        <v>1203</v>
      </c>
      <c r="C44" s="1"/>
      <c r="D44" s="169">
        <v>0</v>
      </c>
      <c r="E44" s="180">
        <v>0</v>
      </c>
      <c r="F44" s="192">
        <f t="shared" si="2"/>
        <v>0</v>
      </c>
      <c r="G44" s="191">
        <v>0</v>
      </c>
      <c r="H44" s="179"/>
      <c r="I44" s="179"/>
      <c r="J44" s="172"/>
    </row>
    <row r="45" spans="1:12" x14ac:dyDescent="0.2">
      <c r="A45" s="1">
        <v>65.5</v>
      </c>
      <c r="B45" s="1" t="s">
        <v>873</v>
      </c>
      <c r="C45" s="1"/>
      <c r="D45" s="169">
        <v>0</v>
      </c>
      <c r="E45" s="180">
        <v>0</v>
      </c>
      <c r="F45" s="192">
        <f t="shared" si="2"/>
        <v>0</v>
      </c>
      <c r="G45" s="191">
        <f>'8'!E23</f>
        <v>0</v>
      </c>
      <c r="H45" s="179"/>
      <c r="I45" s="179"/>
      <c r="J45" s="1"/>
    </row>
    <row r="46" spans="1:12" x14ac:dyDescent="0.2">
      <c r="A46" s="174"/>
      <c r="B46" s="1"/>
      <c r="C46" s="1" t="s">
        <v>166</v>
      </c>
      <c r="D46" s="176">
        <f>SUM(D43:D45)</f>
        <v>0</v>
      </c>
      <c r="E46" s="181">
        <f>SUM(E43:E45)</f>
        <v>0</v>
      </c>
      <c r="F46" s="191">
        <f>SUM(F43:F45)</f>
        <v>0</v>
      </c>
      <c r="G46" s="198">
        <f>SUM(G43:G45)</f>
        <v>10000</v>
      </c>
      <c r="H46" s="198"/>
      <c r="I46" s="198"/>
      <c r="J46" s="200" t="s">
        <v>66</v>
      </c>
      <c r="K46" s="200"/>
      <c r="L46" s="200"/>
    </row>
    <row r="47" spans="1:12" x14ac:dyDescent="0.2">
      <c r="A47" s="174"/>
      <c r="B47" s="1"/>
      <c r="C47" s="1"/>
      <c r="D47" s="176"/>
      <c r="E47" s="181"/>
      <c r="F47" s="191"/>
      <c r="G47" s="191"/>
      <c r="H47" s="191"/>
      <c r="I47" s="191"/>
      <c r="J47" s="1"/>
    </row>
    <row r="48" spans="1:12" x14ac:dyDescent="0.2">
      <c r="A48" s="175">
        <v>66.099999999999994</v>
      </c>
      <c r="B48" s="1" t="s">
        <v>874</v>
      </c>
      <c r="C48" s="1"/>
      <c r="D48" s="169">
        <v>0</v>
      </c>
      <c r="E48" s="180">
        <v>0</v>
      </c>
      <c r="F48" s="179">
        <v>0</v>
      </c>
      <c r="G48" s="202">
        <v>0</v>
      </c>
      <c r="H48" s="202"/>
      <c r="I48" s="202"/>
      <c r="J48" s="199" t="s">
        <v>66</v>
      </c>
      <c r="K48" s="200"/>
      <c r="L48" s="200"/>
    </row>
    <row r="49" spans="1:15" x14ac:dyDescent="0.2">
      <c r="A49" s="1">
        <v>66.2</v>
      </c>
      <c r="B49" s="1" t="s">
        <v>875</v>
      </c>
      <c r="C49" s="1"/>
      <c r="D49" s="169">
        <v>841100</v>
      </c>
      <c r="E49" s="180">
        <v>794226.69</v>
      </c>
      <c r="F49" s="192">
        <v>841010.93</v>
      </c>
      <c r="G49" s="202">
        <v>600000</v>
      </c>
      <c r="H49" s="201"/>
      <c r="I49" s="201"/>
      <c r="J49" s="1343" t="s">
        <v>1309</v>
      </c>
      <c r="K49" s="200"/>
      <c r="L49" s="200"/>
      <c r="M49" s="199" t="s">
        <v>66</v>
      </c>
      <c r="N49" s="200"/>
      <c r="O49" s="200"/>
    </row>
    <row r="50" spans="1:15" x14ac:dyDescent="0.2">
      <c r="A50" s="1">
        <v>66.400000000000006</v>
      </c>
      <c r="B50" s="1" t="s">
        <v>339</v>
      </c>
      <c r="C50" s="1"/>
      <c r="D50" s="169">
        <v>28900</v>
      </c>
      <c r="E50" s="180">
        <v>14452.02</v>
      </c>
      <c r="F50" s="192">
        <v>14452.02</v>
      </c>
      <c r="G50" s="192">
        <v>150000</v>
      </c>
      <c r="H50" s="192"/>
      <c r="I50" s="191"/>
      <c r="J50" s="172" t="s">
        <v>876</v>
      </c>
    </row>
    <row r="51" spans="1:15" x14ac:dyDescent="0.2">
      <c r="A51" s="174"/>
      <c r="B51" s="1"/>
      <c r="C51" s="1" t="s">
        <v>166</v>
      </c>
      <c r="D51" s="176">
        <f>SUM(D48:D50)</f>
        <v>870000</v>
      </c>
      <c r="E51" s="181">
        <f>SUM(E48:E50)</f>
        <v>808678.71</v>
      </c>
      <c r="F51" s="191">
        <f>SUM(F48:F50)</f>
        <v>855462.95000000007</v>
      </c>
      <c r="G51" s="191">
        <f>SUM(G49:G50)</f>
        <v>750000</v>
      </c>
      <c r="H51" s="191"/>
      <c r="I51" s="191"/>
      <c r="J51" s="59"/>
      <c r="K51" s="57"/>
      <c r="L51" s="57"/>
    </row>
    <row r="52" spans="1:15" x14ac:dyDescent="0.2">
      <c r="A52" s="174"/>
      <c r="B52" s="1"/>
      <c r="C52" s="1"/>
      <c r="D52" s="176"/>
      <c r="E52" s="181"/>
      <c r="F52" s="191"/>
      <c r="G52" s="191"/>
      <c r="H52" s="191"/>
      <c r="I52" s="191"/>
    </row>
    <row r="53" spans="1:15" x14ac:dyDescent="0.2">
      <c r="A53" s="175">
        <v>67.2</v>
      </c>
      <c r="B53" s="1" t="s">
        <v>877</v>
      </c>
      <c r="C53" s="1"/>
      <c r="D53" s="169">
        <v>25000</v>
      </c>
      <c r="E53" s="180">
        <v>8675.59</v>
      </c>
      <c r="F53" s="192">
        <v>9251.59</v>
      </c>
      <c r="G53" s="191">
        <f>'10A'!E36</f>
        <v>30000</v>
      </c>
      <c r="H53" s="191"/>
      <c r="I53" s="192"/>
      <c r="J53" s="40" t="s">
        <v>1320</v>
      </c>
    </row>
    <row r="54" spans="1:15" x14ac:dyDescent="0.2">
      <c r="A54" s="174"/>
      <c r="B54" s="1"/>
      <c r="C54" s="1" t="s">
        <v>166</v>
      </c>
      <c r="D54" s="176">
        <f>SUM(D53:D53)</f>
        <v>25000</v>
      </c>
      <c r="E54" s="181">
        <f>SUM(E53:E53)</f>
        <v>8675.59</v>
      </c>
      <c r="F54" s="191">
        <f>SUM(F53:F53)</f>
        <v>9251.59</v>
      </c>
      <c r="G54" s="191">
        <f>SUM(G53:G53)</f>
        <v>30000</v>
      </c>
      <c r="H54" s="191"/>
      <c r="I54" s="191"/>
      <c r="J54" s="1" t="s">
        <v>1036</v>
      </c>
    </row>
    <row r="55" spans="1:15" x14ac:dyDescent="0.2">
      <c r="A55" s="174"/>
      <c r="B55" s="1"/>
      <c r="C55" s="1"/>
      <c r="D55" s="176"/>
      <c r="E55" s="181"/>
      <c r="F55" s="191"/>
      <c r="G55" s="191"/>
      <c r="H55" s="191"/>
      <c r="I55" s="191"/>
      <c r="J55" s="1"/>
    </row>
    <row r="56" spans="1:15" x14ac:dyDescent="0.2">
      <c r="A56" s="175">
        <v>69</v>
      </c>
      <c r="B56" s="63" t="s">
        <v>1018</v>
      </c>
      <c r="C56" s="63"/>
      <c r="D56" s="171">
        <v>38000</v>
      </c>
      <c r="E56" s="179">
        <v>17172.599999999999</v>
      </c>
      <c r="F56" s="192">
        <v>18152.599999999999</v>
      </c>
      <c r="G56" s="198">
        <f>'11'!E34</f>
        <v>38000</v>
      </c>
      <c r="H56" s="198"/>
      <c r="I56" s="198"/>
      <c r="J56" s="203" t="s">
        <v>878</v>
      </c>
      <c r="K56" s="199" t="s">
        <v>66</v>
      </c>
      <c r="L56" s="200"/>
      <c r="M56" s="200"/>
    </row>
    <row r="57" spans="1:15" s="57" customFormat="1" x14ac:dyDescent="0.2">
      <c r="A57" s="63"/>
      <c r="B57" s="63"/>
      <c r="C57" s="63"/>
      <c r="D57" s="197"/>
      <c r="E57" s="193"/>
      <c r="F57" s="191"/>
      <c r="G57" s="191"/>
      <c r="H57" s="191"/>
      <c r="I57" s="191"/>
      <c r="J57" s="63"/>
    </row>
    <row r="58" spans="1:15" x14ac:dyDescent="0.2">
      <c r="A58" s="177">
        <v>70.010000000000005</v>
      </c>
      <c r="B58" s="1" t="s">
        <v>340</v>
      </c>
      <c r="C58" s="1"/>
      <c r="D58" s="169">
        <v>10000</v>
      </c>
      <c r="E58" s="180">
        <v>3835.11</v>
      </c>
      <c r="F58" s="192">
        <v>3956.75</v>
      </c>
      <c r="G58" s="179">
        <v>10000</v>
      </c>
      <c r="H58" s="179"/>
      <c r="I58" s="179"/>
      <c r="J58" s="40" t="s">
        <v>1222</v>
      </c>
    </row>
    <row r="59" spans="1:15" x14ac:dyDescent="0.2">
      <c r="A59" s="178">
        <v>70.02</v>
      </c>
      <c r="B59" s="1" t="s">
        <v>341</v>
      </c>
      <c r="C59" s="1"/>
      <c r="D59" s="169">
        <v>9000</v>
      </c>
      <c r="E59" s="180">
        <v>5215.6000000000004</v>
      </c>
      <c r="F59" s="192">
        <v>5155.3599999999997</v>
      </c>
      <c r="G59" s="179">
        <v>10000</v>
      </c>
      <c r="H59" s="179"/>
      <c r="I59" s="179"/>
      <c r="J59" s="1" t="s">
        <v>879</v>
      </c>
    </row>
    <row r="60" spans="1:15" x14ac:dyDescent="0.2">
      <c r="A60" s="178">
        <v>70.03</v>
      </c>
      <c r="B60" s="1" t="s">
        <v>342</v>
      </c>
      <c r="C60" s="1"/>
      <c r="D60" s="169">
        <v>25000</v>
      </c>
      <c r="E60" s="180">
        <v>23207.599999999999</v>
      </c>
      <c r="F60" s="192">
        <v>23232.6</v>
      </c>
      <c r="G60" s="179">
        <v>25000</v>
      </c>
      <c r="H60" s="179"/>
      <c r="I60" s="179"/>
      <c r="J60" s="40" t="s">
        <v>1197</v>
      </c>
    </row>
    <row r="61" spans="1:15" x14ac:dyDescent="0.2">
      <c r="A61" s="178">
        <v>70.040000000000006</v>
      </c>
      <c r="B61" s="1" t="s">
        <v>343</v>
      </c>
      <c r="C61" s="1"/>
      <c r="D61" s="169">
        <v>1500</v>
      </c>
      <c r="E61" s="180">
        <v>11.79</v>
      </c>
      <c r="F61" s="192">
        <v>11.79</v>
      </c>
      <c r="G61" s="179">
        <v>1500</v>
      </c>
      <c r="H61" s="179"/>
      <c r="I61" s="179"/>
      <c r="J61" s="1"/>
    </row>
    <row r="62" spans="1:15" x14ac:dyDescent="0.2">
      <c r="A62" s="178">
        <v>70.05</v>
      </c>
      <c r="B62" s="1" t="s">
        <v>880</v>
      </c>
      <c r="C62" s="1"/>
      <c r="D62" s="169">
        <v>0</v>
      </c>
      <c r="E62" s="180"/>
      <c r="F62" s="192">
        <f t="shared" ref="F62:F68" si="3">E62/11*12</f>
        <v>0</v>
      </c>
      <c r="G62" s="179">
        <v>0</v>
      </c>
      <c r="H62" s="179"/>
      <c r="I62" s="179"/>
      <c r="J62" s="1"/>
    </row>
    <row r="63" spans="1:15" x14ac:dyDescent="0.2">
      <c r="A63" s="178">
        <v>70.06</v>
      </c>
      <c r="B63" s="1" t="s">
        <v>881</v>
      </c>
      <c r="C63" s="1"/>
      <c r="D63" s="169">
        <v>50</v>
      </c>
      <c r="E63" s="180">
        <v>0</v>
      </c>
      <c r="F63" s="192">
        <f t="shared" si="3"/>
        <v>0</v>
      </c>
      <c r="G63" s="179">
        <v>50</v>
      </c>
      <c r="H63" s="179"/>
      <c r="I63" s="179"/>
      <c r="J63" s="1" t="s">
        <v>882</v>
      </c>
    </row>
    <row r="64" spans="1:15" x14ac:dyDescent="0.2">
      <c r="A64" s="178">
        <v>70.069999999999993</v>
      </c>
      <c r="B64" s="1" t="s">
        <v>883</v>
      </c>
      <c r="C64" s="1"/>
      <c r="D64" s="169">
        <v>0</v>
      </c>
      <c r="E64" s="180"/>
      <c r="F64" s="192">
        <f t="shared" si="3"/>
        <v>0</v>
      </c>
      <c r="G64" s="179">
        <v>0</v>
      </c>
      <c r="H64" s="179"/>
      <c r="I64" s="179"/>
      <c r="J64" s="1"/>
    </row>
    <row r="65" spans="1:13" x14ac:dyDescent="0.2">
      <c r="A65" s="178">
        <v>70.08</v>
      </c>
      <c r="B65" s="1" t="s">
        <v>884</v>
      </c>
      <c r="C65" s="1"/>
      <c r="D65" s="169">
        <v>400</v>
      </c>
      <c r="E65" s="180">
        <v>0</v>
      </c>
      <c r="F65" s="192">
        <f t="shared" si="3"/>
        <v>0</v>
      </c>
      <c r="G65" s="179">
        <v>400</v>
      </c>
      <c r="H65" s="179"/>
      <c r="I65" s="179"/>
      <c r="J65" s="1"/>
    </row>
    <row r="66" spans="1:13" x14ac:dyDescent="0.2">
      <c r="A66" s="178">
        <v>70.09</v>
      </c>
      <c r="B66" s="1" t="s">
        <v>885</v>
      </c>
      <c r="C66" s="1"/>
      <c r="D66" s="169">
        <v>108000</v>
      </c>
      <c r="E66" s="180">
        <v>98773.38</v>
      </c>
      <c r="F66" s="192">
        <v>107276.99</v>
      </c>
      <c r="G66" s="179">
        <v>120000</v>
      </c>
      <c r="H66" s="179"/>
      <c r="I66" s="179"/>
      <c r="J66" s="1" t="s">
        <v>599</v>
      </c>
    </row>
    <row r="67" spans="1:13" x14ac:dyDescent="0.2">
      <c r="A67" s="178">
        <v>70.099999999999994</v>
      </c>
      <c r="B67" s="40" t="s">
        <v>1327</v>
      </c>
      <c r="C67" s="1"/>
      <c r="D67" s="169">
        <v>2000</v>
      </c>
      <c r="E67" s="180">
        <v>0</v>
      </c>
      <c r="F67" s="192">
        <f t="shared" si="3"/>
        <v>0</v>
      </c>
      <c r="G67" s="179">
        <v>2000</v>
      </c>
      <c r="H67" s="179"/>
      <c r="I67" s="179"/>
      <c r="J67" s="1" t="s">
        <v>171</v>
      </c>
    </row>
    <row r="68" spans="1:13" x14ac:dyDescent="0.2">
      <c r="A68" s="178">
        <v>70.11</v>
      </c>
      <c r="B68" s="1" t="s">
        <v>887</v>
      </c>
      <c r="C68" s="1"/>
      <c r="D68" s="169">
        <v>100</v>
      </c>
      <c r="E68" s="180">
        <v>0</v>
      </c>
      <c r="F68" s="192">
        <f t="shared" si="3"/>
        <v>0</v>
      </c>
      <c r="G68" s="179">
        <v>100</v>
      </c>
      <c r="H68" s="179"/>
      <c r="I68" s="179"/>
      <c r="J68" s="1"/>
    </row>
    <row r="69" spans="1:13" x14ac:dyDescent="0.2">
      <c r="A69" s="178">
        <v>70.12</v>
      </c>
      <c r="B69" s="1" t="s">
        <v>888</v>
      </c>
      <c r="C69" s="1"/>
      <c r="D69" s="169">
        <v>6200</v>
      </c>
      <c r="E69" s="180">
        <v>6200</v>
      </c>
      <c r="F69" s="192">
        <v>6200</v>
      </c>
      <c r="G69" s="179">
        <v>6700</v>
      </c>
      <c r="H69" s="179"/>
      <c r="I69" s="179"/>
      <c r="J69" s="40" t="s">
        <v>1328</v>
      </c>
    </row>
    <row r="70" spans="1:13" x14ac:dyDescent="0.2">
      <c r="A70" s="178">
        <v>70.13</v>
      </c>
      <c r="B70" s="1" t="s">
        <v>889</v>
      </c>
      <c r="C70" s="1"/>
      <c r="D70" s="169">
        <v>0</v>
      </c>
      <c r="E70" s="180">
        <v>0</v>
      </c>
      <c r="F70" s="192">
        <f t="shared" ref="F70" si="4">E70/10*12</f>
        <v>0</v>
      </c>
      <c r="G70" s="179">
        <v>0</v>
      </c>
      <c r="H70" s="179"/>
      <c r="I70" s="179"/>
      <c r="J70" s="1"/>
    </row>
    <row r="71" spans="1:13" x14ac:dyDescent="0.2">
      <c r="A71" s="174"/>
      <c r="B71" s="1"/>
      <c r="C71" s="1" t="s">
        <v>166</v>
      </c>
      <c r="D71" s="176">
        <f>SUM(D58:D70)</f>
        <v>162250</v>
      </c>
      <c r="E71" s="181">
        <f>SUM(E58:E70)</f>
        <v>137243.48000000001</v>
      </c>
      <c r="F71" s="191">
        <f>SUM(F58:F70)</f>
        <v>145833.49</v>
      </c>
      <c r="G71" s="191">
        <f>SUM(G58:G70)</f>
        <v>175750</v>
      </c>
      <c r="H71" s="191"/>
      <c r="I71" s="191"/>
      <c r="J71" s="1" t="s">
        <v>890</v>
      </c>
    </row>
    <row r="72" spans="1:13" x14ac:dyDescent="0.2">
      <c r="A72" s="174"/>
      <c r="B72" s="1"/>
      <c r="C72" s="1"/>
      <c r="D72" s="176"/>
      <c r="E72" s="181"/>
      <c r="F72" s="191"/>
      <c r="G72" s="191"/>
      <c r="H72" s="191"/>
      <c r="I72" s="191"/>
      <c r="J72" s="1"/>
    </row>
    <row r="73" spans="1:13" x14ac:dyDescent="0.2">
      <c r="A73" s="175">
        <v>71.2</v>
      </c>
      <c r="B73" s="1" t="s">
        <v>344</v>
      </c>
      <c r="C73" s="1"/>
      <c r="D73" s="169">
        <v>1000</v>
      </c>
      <c r="E73" s="180">
        <v>548</v>
      </c>
      <c r="F73" s="192">
        <v>548</v>
      </c>
      <c r="G73" s="179">
        <v>1000</v>
      </c>
      <c r="H73" s="179"/>
      <c r="I73" s="179"/>
      <c r="J73" s="40" t="s">
        <v>1329</v>
      </c>
    </row>
    <row r="74" spans="1:13" x14ac:dyDescent="0.2">
      <c r="A74" s="1">
        <v>71.3</v>
      </c>
      <c r="B74" s="1" t="s">
        <v>885</v>
      </c>
      <c r="C74" s="1"/>
      <c r="D74" s="169">
        <v>0</v>
      </c>
      <c r="E74" s="180">
        <v>0</v>
      </c>
      <c r="F74" s="179">
        <v>0</v>
      </c>
      <c r="G74" s="179">
        <v>0</v>
      </c>
      <c r="H74" s="179"/>
      <c r="I74" s="179"/>
      <c r="J74" s="1" t="s">
        <v>886</v>
      </c>
    </row>
    <row r="75" spans="1:13" x14ac:dyDescent="0.2">
      <c r="A75" s="1">
        <v>71.400000000000006</v>
      </c>
      <c r="B75" s="40" t="s">
        <v>1330</v>
      </c>
      <c r="C75" s="1"/>
      <c r="D75" s="169">
        <v>0</v>
      </c>
      <c r="E75" s="180">
        <v>0</v>
      </c>
      <c r="F75" s="179">
        <v>0</v>
      </c>
      <c r="G75" s="179">
        <v>0</v>
      </c>
      <c r="H75" s="179"/>
      <c r="I75" s="179"/>
      <c r="J75" s="1"/>
    </row>
    <row r="76" spans="1:13" x14ac:dyDescent="0.2">
      <c r="A76" s="1">
        <v>71.5</v>
      </c>
      <c r="B76" s="40" t="s">
        <v>1331</v>
      </c>
      <c r="C76" s="1"/>
      <c r="D76" s="169">
        <v>0</v>
      </c>
      <c r="E76" s="180">
        <v>0</v>
      </c>
      <c r="F76" s="179">
        <v>0</v>
      </c>
      <c r="G76" s="179">
        <v>0</v>
      </c>
      <c r="H76" s="179"/>
      <c r="I76" s="179"/>
      <c r="J76" s="1"/>
    </row>
    <row r="77" spans="1:13" x14ac:dyDescent="0.2">
      <c r="A77" s="174"/>
      <c r="B77" s="1"/>
      <c r="C77" s="1" t="s">
        <v>166</v>
      </c>
      <c r="D77" s="176">
        <f>SUM(D73:D76)</f>
        <v>1000</v>
      </c>
      <c r="E77" s="181">
        <f>SUM(E73:E76)</f>
        <v>548</v>
      </c>
      <c r="F77" s="191">
        <f>SUM(F73:F76)</f>
        <v>548</v>
      </c>
      <c r="G77" s="198">
        <f>SUM(G73:G76)</f>
        <v>1000</v>
      </c>
      <c r="H77" s="198"/>
      <c r="I77" s="198"/>
      <c r="J77" s="199" t="s">
        <v>892</v>
      </c>
      <c r="K77" s="199" t="s">
        <v>66</v>
      </c>
      <c r="L77" s="200"/>
      <c r="M77" s="200"/>
    </row>
    <row r="78" spans="1:13" x14ac:dyDescent="0.2">
      <c r="A78" s="174"/>
      <c r="B78" s="1"/>
      <c r="C78" s="1"/>
      <c r="D78" s="176"/>
      <c r="E78" s="181"/>
      <c r="F78" s="191"/>
      <c r="G78" s="191"/>
      <c r="H78" s="191"/>
      <c r="I78" s="191"/>
      <c r="J78" s="1"/>
    </row>
    <row r="79" spans="1:13" x14ac:dyDescent="0.2">
      <c r="A79" s="175">
        <v>72.099999999999994</v>
      </c>
      <c r="B79" s="40" t="s">
        <v>1332</v>
      </c>
      <c r="C79" s="1"/>
      <c r="D79" s="169">
        <v>32500</v>
      </c>
      <c r="E79" s="180">
        <v>32359.200000000001</v>
      </c>
      <c r="F79" s="192">
        <v>32359.200000000001</v>
      </c>
      <c r="G79" s="179">
        <v>35000</v>
      </c>
      <c r="H79" s="179"/>
      <c r="I79" s="179"/>
      <c r="J79" s="1"/>
    </row>
    <row r="80" spans="1:13" x14ac:dyDescent="0.2">
      <c r="A80" s="1">
        <v>72.2</v>
      </c>
      <c r="B80" s="40" t="s">
        <v>880</v>
      </c>
      <c r="C80" s="1"/>
      <c r="D80" s="169">
        <v>1000</v>
      </c>
      <c r="E80" s="180">
        <v>0</v>
      </c>
      <c r="F80" s="192">
        <f t="shared" ref="F80:F82" si="5">E80/11*12</f>
        <v>0</v>
      </c>
      <c r="G80" s="179">
        <v>1000</v>
      </c>
      <c r="H80" s="179"/>
      <c r="I80" s="179"/>
      <c r="J80" s="1"/>
    </row>
    <row r="81" spans="1:19" x14ac:dyDescent="0.2">
      <c r="A81" s="1">
        <v>72.3</v>
      </c>
      <c r="B81" s="40" t="s">
        <v>1333</v>
      </c>
      <c r="C81" s="1"/>
      <c r="D81" s="169">
        <v>95774</v>
      </c>
      <c r="E81" s="180">
        <v>38633.730000000003</v>
      </c>
      <c r="F81" s="192">
        <v>38633.730000000003</v>
      </c>
      <c r="G81" s="1349">
        <f>'3'!J49+'3'!J50+'3'!J51+'3'!J52+51166</f>
        <v>153000</v>
      </c>
      <c r="H81" s="191"/>
      <c r="I81" s="191"/>
      <c r="J81" s="172" t="s">
        <v>1321</v>
      </c>
      <c r="K81" s="1348"/>
      <c r="L81" s="1348"/>
      <c r="M81" s="1348"/>
      <c r="N81" s="1348"/>
      <c r="O81" s="1348"/>
      <c r="P81" s="1348"/>
      <c r="Q81" s="1348"/>
      <c r="R81" s="1350" t="s">
        <v>1322</v>
      </c>
      <c r="S81" s="1350"/>
    </row>
    <row r="82" spans="1:19" x14ac:dyDescent="0.2">
      <c r="A82" s="1">
        <v>72.400000000000006</v>
      </c>
      <c r="B82" s="40" t="s">
        <v>1334</v>
      </c>
      <c r="C82" s="1"/>
      <c r="D82" s="169">
        <v>0</v>
      </c>
      <c r="E82" s="180">
        <v>0</v>
      </c>
      <c r="F82" s="192">
        <f t="shared" si="5"/>
        <v>0</v>
      </c>
      <c r="G82" s="179">
        <v>0</v>
      </c>
      <c r="H82" s="179"/>
      <c r="I82" s="179"/>
      <c r="J82" s="172" t="s">
        <v>891</v>
      </c>
    </row>
    <row r="83" spans="1:19" x14ac:dyDescent="0.2">
      <c r="A83" s="174"/>
      <c r="B83" s="1"/>
      <c r="C83" s="1" t="s">
        <v>166</v>
      </c>
      <c r="D83" s="176">
        <f>SUM(D79:D82)</f>
        <v>129274</v>
      </c>
      <c r="E83" s="181">
        <f>SUM(E79:E82)</f>
        <v>70992.930000000008</v>
      </c>
      <c r="F83" s="191">
        <f>SUM(F79:F82)</f>
        <v>70992.930000000008</v>
      </c>
      <c r="G83" s="198">
        <f>SUM(G79:G82)</f>
        <v>189000</v>
      </c>
      <c r="H83" s="198"/>
      <c r="I83" s="198"/>
      <c r="J83" s="199" t="s">
        <v>893</v>
      </c>
      <c r="K83" s="199" t="s">
        <v>66</v>
      </c>
      <c r="L83" s="200"/>
      <c r="M83" s="200"/>
    </row>
    <row r="84" spans="1:19" x14ac:dyDescent="0.2">
      <c r="A84" s="174"/>
      <c r="B84" s="1"/>
      <c r="C84" s="1"/>
      <c r="D84" s="176"/>
      <c r="E84" s="181"/>
      <c r="F84" s="191"/>
      <c r="G84" s="191"/>
      <c r="H84" s="191"/>
      <c r="I84" s="191"/>
      <c r="J84" s="1"/>
    </row>
    <row r="85" spans="1:19" x14ac:dyDescent="0.2">
      <c r="A85" s="1">
        <v>73.5</v>
      </c>
      <c r="B85" s="1" t="s">
        <v>1020</v>
      </c>
      <c r="C85" s="1"/>
      <c r="D85" s="169">
        <v>352300</v>
      </c>
      <c r="E85" s="180">
        <v>207713.02</v>
      </c>
      <c r="F85" s="192">
        <v>224739.24</v>
      </c>
      <c r="G85" s="191">
        <f>'15A'!G30+'15A'!G39</f>
        <v>670185</v>
      </c>
      <c r="H85" s="191"/>
      <c r="I85" s="192"/>
      <c r="J85" s="1" t="s">
        <v>894</v>
      </c>
      <c r="K85" s="1" t="s">
        <v>1088</v>
      </c>
    </row>
    <row r="86" spans="1:19" x14ac:dyDescent="0.2">
      <c r="A86" s="174"/>
      <c r="B86" s="1"/>
      <c r="C86" s="1" t="s">
        <v>166</v>
      </c>
      <c r="D86" s="176">
        <f>SUM(D85:D85)</f>
        <v>352300</v>
      </c>
      <c r="E86" s="181">
        <f>SUM(E85:E85)</f>
        <v>207713.02</v>
      </c>
      <c r="F86" s="191">
        <f>SUM(F85:F85)</f>
        <v>224739.24</v>
      </c>
      <c r="G86" s="198">
        <f>SUM(G85:G85)</f>
        <v>670185</v>
      </c>
      <c r="H86" s="198"/>
      <c r="I86" s="198"/>
      <c r="J86" s="199" t="s">
        <v>895</v>
      </c>
      <c r="K86" s="199" t="s">
        <v>66</v>
      </c>
      <c r="L86" s="200"/>
      <c r="M86" s="200"/>
    </row>
    <row r="87" spans="1:19" x14ac:dyDescent="0.2">
      <c r="A87" s="174"/>
      <c r="B87" s="1"/>
      <c r="C87" s="1"/>
      <c r="D87" s="176"/>
      <c r="E87" s="181"/>
      <c r="F87" s="191"/>
      <c r="G87" s="191"/>
      <c r="H87" s="191"/>
      <c r="I87" s="191"/>
      <c r="J87" s="1"/>
    </row>
    <row r="88" spans="1:19" x14ac:dyDescent="0.2">
      <c r="A88" s="175">
        <v>74.099999999999994</v>
      </c>
      <c r="B88" s="1" t="s">
        <v>897</v>
      </c>
      <c r="C88" s="1"/>
      <c r="D88" s="169">
        <v>0</v>
      </c>
      <c r="E88" s="169">
        <v>0</v>
      </c>
      <c r="F88" s="169">
        <v>0</v>
      </c>
      <c r="G88" s="169">
        <v>0</v>
      </c>
      <c r="H88" s="169"/>
      <c r="I88" s="169"/>
      <c r="J88" s="1"/>
    </row>
    <row r="89" spans="1:19" x14ac:dyDescent="0.2">
      <c r="A89" s="1">
        <v>74.3</v>
      </c>
      <c r="B89" s="40" t="s">
        <v>1335</v>
      </c>
      <c r="C89" s="1"/>
      <c r="D89" s="169">
        <v>0</v>
      </c>
      <c r="E89" s="169">
        <v>0</v>
      </c>
      <c r="F89" s="169">
        <v>0</v>
      </c>
      <c r="G89" s="169">
        <v>0</v>
      </c>
      <c r="H89" s="169"/>
      <c r="I89" s="169"/>
      <c r="J89" s="1"/>
    </row>
    <row r="90" spans="1:19" x14ac:dyDescent="0.2">
      <c r="A90" s="1">
        <v>74.7</v>
      </c>
      <c r="B90" s="1" t="s">
        <v>898</v>
      </c>
      <c r="C90" s="1"/>
      <c r="D90" s="169">
        <v>0</v>
      </c>
      <c r="E90" s="169">
        <v>0</v>
      </c>
      <c r="F90" s="169">
        <v>0</v>
      </c>
      <c r="G90" s="169">
        <v>0</v>
      </c>
      <c r="H90" s="169"/>
      <c r="I90" s="169"/>
      <c r="J90" s="1"/>
    </row>
    <row r="91" spans="1:19" x14ac:dyDescent="0.2">
      <c r="A91" s="174"/>
      <c r="B91" s="1"/>
      <c r="C91" s="1" t="s">
        <v>166</v>
      </c>
      <c r="D91" s="176">
        <f>SUM(D88:D90)</f>
        <v>0</v>
      </c>
      <c r="E91" s="176">
        <f>SUM(E88:E90)</f>
        <v>0</v>
      </c>
      <c r="F91" s="176">
        <f>SUM(F88:F90)</f>
        <v>0</v>
      </c>
      <c r="G91" s="176">
        <f>SUM(G88:G90)</f>
        <v>0</v>
      </c>
      <c r="H91" s="176"/>
      <c r="I91" s="176"/>
      <c r="J91" s="1"/>
    </row>
    <row r="92" spans="1:19" x14ac:dyDescent="0.2">
      <c r="A92" s="174"/>
      <c r="B92" s="1"/>
      <c r="C92" s="1"/>
      <c r="D92" s="176"/>
      <c r="E92" s="181"/>
      <c r="F92" s="191"/>
      <c r="G92" s="191"/>
      <c r="H92" s="191"/>
      <c r="I92" s="191"/>
      <c r="J92" s="1"/>
    </row>
    <row r="93" spans="1:19" x14ac:dyDescent="0.2">
      <c r="A93" s="175">
        <v>80.099999999999994</v>
      </c>
      <c r="B93" s="1" t="s">
        <v>899</v>
      </c>
      <c r="C93" s="1"/>
      <c r="D93" s="169">
        <v>0</v>
      </c>
      <c r="E93" s="180">
        <v>0</v>
      </c>
      <c r="F93" s="179">
        <v>0</v>
      </c>
      <c r="G93" s="179">
        <v>0</v>
      </c>
      <c r="H93" s="179"/>
      <c r="I93" s="179"/>
      <c r="J93" s="1"/>
    </row>
    <row r="94" spans="1:19" x14ac:dyDescent="0.2">
      <c r="A94" s="1">
        <v>80.2</v>
      </c>
      <c r="B94" s="1" t="s">
        <v>900</v>
      </c>
      <c r="C94" s="1"/>
      <c r="D94" s="169">
        <v>0</v>
      </c>
      <c r="E94" s="180">
        <v>0</v>
      </c>
      <c r="F94" s="179">
        <v>0</v>
      </c>
      <c r="G94" s="179">
        <v>0</v>
      </c>
      <c r="H94" s="179"/>
      <c r="I94" s="179"/>
      <c r="J94" s="1"/>
    </row>
    <row r="95" spans="1:19" x14ac:dyDescent="0.2">
      <c r="A95" s="1">
        <v>80.3</v>
      </c>
      <c r="B95" s="1" t="s">
        <v>901</v>
      </c>
      <c r="C95" s="1"/>
      <c r="D95" s="169">
        <v>0</v>
      </c>
      <c r="E95" s="180">
        <v>0</v>
      </c>
      <c r="F95" s="179">
        <v>0</v>
      </c>
      <c r="G95" s="179">
        <v>0</v>
      </c>
      <c r="H95" s="179"/>
      <c r="I95" s="179"/>
      <c r="J95" s="1"/>
    </row>
    <row r="96" spans="1:19" x14ac:dyDescent="0.2">
      <c r="A96" s="1">
        <v>80.400000000000006</v>
      </c>
      <c r="B96" s="1" t="s">
        <v>902</v>
      </c>
      <c r="C96" s="1"/>
      <c r="D96" s="169">
        <v>0</v>
      </c>
      <c r="E96" s="180">
        <v>0</v>
      </c>
      <c r="F96" s="179">
        <v>0</v>
      </c>
      <c r="G96" s="179">
        <v>0</v>
      </c>
      <c r="H96" s="179"/>
      <c r="I96" s="179"/>
      <c r="J96" s="1"/>
    </row>
    <row r="97" spans="1:11" x14ac:dyDescent="0.2">
      <c r="A97" s="1">
        <v>80.5</v>
      </c>
      <c r="B97" s="1" t="s">
        <v>889</v>
      </c>
      <c r="C97" s="1"/>
      <c r="D97" s="169">
        <v>0</v>
      </c>
      <c r="E97" s="180">
        <v>0</v>
      </c>
      <c r="F97" s="179">
        <v>0</v>
      </c>
      <c r="G97" s="179">
        <v>0</v>
      </c>
      <c r="H97" s="179"/>
      <c r="I97" s="179"/>
    </row>
    <row r="98" spans="1:11" x14ac:dyDescent="0.2">
      <c r="A98" s="1">
        <v>80.599999999999994</v>
      </c>
      <c r="B98" s="40" t="s">
        <v>1336</v>
      </c>
      <c r="C98" s="1"/>
      <c r="D98" s="169">
        <v>9250</v>
      </c>
      <c r="E98" s="180">
        <v>8452</v>
      </c>
      <c r="F98" s="192">
        <v>8452</v>
      </c>
      <c r="G98" s="192">
        <v>15000</v>
      </c>
      <c r="H98" s="192"/>
      <c r="I98" s="192"/>
      <c r="J98" s="1"/>
    </row>
    <row r="99" spans="1:11" x14ac:dyDescent="0.2">
      <c r="A99" s="1">
        <v>80.7</v>
      </c>
      <c r="B99" s="1" t="s">
        <v>345</v>
      </c>
      <c r="C99" s="1"/>
      <c r="D99" s="169">
        <v>600</v>
      </c>
      <c r="E99" s="180">
        <v>588.5</v>
      </c>
      <c r="F99" s="192">
        <v>588.5</v>
      </c>
      <c r="G99" s="179">
        <v>20000</v>
      </c>
      <c r="H99" s="179"/>
      <c r="I99" s="179"/>
      <c r="J99" s="1" t="s">
        <v>891</v>
      </c>
      <c r="K99" s="187"/>
    </row>
    <row r="100" spans="1:11" x14ac:dyDescent="0.2">
      <c r="A100" s="1">
        <v>80.8</v>
      </c>
      <c r="B100" s="1" t="s">
        <v>1019</v>
      </c>
      <c r="C100" s="1"/>
      <c r="D100" s="169">
        <v>634982</v>
      </c>
      <c r="E100" s="180">
        <v>482494.9</v>
      </c>
      <c r="F100" s="192">
        <v>634952.89</v>
      </c>
      <c r="G100" s="1344">
        <v>635000</v>
      </c>
      <c r="H100" s="191"/>
      <c r="I100" s="191"/>
      <c r="J100" s="172" t="s">
        <v>1260</v>
      </c>
    </row>
    <row r="101" spans="1:11" x14ac:dyDescent="0.2">
      <c r="A101" s="174"/>
      <c r="B101" s="1"/>
      <c r="C101" s="1" t="s">
        <v>166</v>
      </c>
      <c r="D101" s="191">
        <f t="shared" ref="D101:F101" si="6">SUM(D93:D100)</f>
        <v>644832</v>
      </c>
      <c r="E101" s="191">
        <f t="shared" si="6"/>
        <v>491535.4</v>
      </c>
      <c r="F101" s="191">
        <f t="shared" si="6"/>
        <v>643993.39</v>
      </c>
      <c r="G101" s="191">
        <f>SUM(G93:G100)</f>
        <v>670000</v>
      </c>
      <c r="H101" s="191"/>
      <c r="I101" s="191"/>
      <c r="J101" s="1" t="s">
        <v>903</v>
      </c>
    </row>
    <row r="102" spans="1:11" x14ac:dyDescent="0.2">
      <c r="A102" s="174"/>
      <c r="B102" s="1"/>
      <c r="C102" s="1"/>
      <c r="D102" s="176"/>
      <c r="E102" s="181"/>
      <c r="F102" s="191"/>
      <c r="G102" s="191"/>
      <c r="H102" s="191"/>
      <c r="I102" s="191"/>
      <c r="J102" s="1"/>
    </row>
    <row r="103" spans="1:11" s="4" customFormat="1" x14ac:dyDescent="0.2">
      <c r="A103" s="204"/>
      <c r="B103" s="205" t="s">
        <v>815</v>
      </c>
      <c r="C103" s="205"/>
      <c r="D103" s="206">
        <f>D30+D41+D46+D51+D54+D56+D71+D77+D83+D86+D91+D101</f>
        <v>3473456</v>
      </c>
      <c r="E103" s="218">
        <f>E30+E41+E46+E51+E54+E56+E71+E77+E83+E86+E91+E101</f>
        <v>2623484.2799999998</v>
      </c>
      <c r="F103" s="206">
        <f>F30+F41+F46+F51+F54+F56+F71+F77+F83+F86+F91+F101</f>
        <v>2916292.27</v>
      </c>
      <c r="G103" s="206">
        <f>G30+G41+G46+G51+G54+G56+G71+G77+G83+G86+G91+G101</f>
        <v>3704435</v>
      </c>
      <c r="H103" s="191">
        <f>G103-D103</f>
        <v>230979</v>
      </c>
      <c r="I103" s="209">
        <f>(G103/D103)-1</f>
        <v>6.6498323283784133E-2</v>
      </c>
    </row>
    <row r="105" spans="1:11" x14ac:dyDescent="0.2">
      <c r="A105" s="204"/>
      <c r="B105" s="205" t="s">
        <v>816</v>
      </c>
      <c r="C105" s="205"/>
      <c r="D105" s="218">
        <f>D22+D103</f>
        <v>64040831.649999999</v>
      </c>
      <c r="E105" s="218">
        <f>E22+E103</f>
        <v>55911648.530000001</v>
      </c>
      <c r="F105" s="206">
        <f>F22+F103</f>
        <v>60343335.350000001</v>
      </c>
      <c r="G105" s="218">
        <f>G22+G103</f>
        <v>63835696.078000009</v>
      </c>
      <c r="H105" s="191">
        <f>G105-D105</f>
        <v>-205135.57199998945</v>
      </c>
      <c r="I105" s="209">
        <f>(G105/D105)-1</f>
        <v>-3.203199688616043E-3</v>
      </c>
    </row>
    <row r="106" spans="1:11" x14ac:dyDescent="0.2">
      <c r="D106" s="217">
        <f>ROUND(-D105+64040831.65,2)</f>
        <v>0</v>
      </c>
      <c r="E106" s="182">
        <f>-E105+55911648.53</f>
        <v>0</v>
      </c>
      <c r="F106" s="182">
        <f>-F105+60343335.35</f>
        <v>0</v>
      </c>
      <c r="G106" s="182">
        <f>-G105+63835696.08</f>
        <v>1.9999891519546509E-3</v>
      </c>
    </row>
    <row r="124" spans="6:6" x14ac:dyDescent="0.2">
      <c r="F124" s="182" t="s">
        <v>1202</v>
      </c>
    </row>
  </sheetData>
  <phoneticPr fontId="15" type="noConversion"/>
  <conditionalFormatting sqref="D106">
    <cfRule type="cellIs" dxfId="0" priority="1" stopIfTrue="1" operator="notEqual">
      <formula>0</formula>
    </cfRule>
  </conditionalFormatting>
  <printOptions gridLines="1"/>
  <pageMargins left="0.75" right="0.75" top="1" bottom="1" header="0.5" footer="0.5"/>
  <pageSetup scale="93" fitToHeight="2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"/>
  <sheetViews>
    <sheetView showGridLines="0" workbookViewId="0">
      <selection activeCell="B15" sqref="B15"/>
    </sheetView>
  </sheetViews>
  <sheetFormatPr defaultRowHeight="12.75" x14ac:dyDescent="0.2"/>
  <sheetData/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96</vt:i4>
      </vt:variant>
      <vt:variant>
        <vt:lpstr>Named Ranges</vt:lpstr>
      </vt:variant>
      <vt:variant>
        <vt:i4>34</vt:i4>
      </vt:variant>
    </vt:vector>
  </HeadingPairs>
  <TitlesOfParts>
    <vt:vector size="130" baseType="lpstr">
      <vt:lpstr>Instructions</vt:lpstr>
      <vt:lpstr>MAIN COVER SHEET</vt:lpstr>
      <vt:lpstr>INDEX</vt:lpstr>
      <vt:lpstr>2</vt:lpstr>
      <vt:lpstr>2.1</vt:lpstr>
      <vt:lpstr>2A&amp;B</vt:lpstr>
      <vt:lpstr>2C</vt:lpstr>
      <vt:lpstr>2D</vt:lpstr>
      <vt:lpstr>2E</vt:lpstr>
      <vt:lpstr>3</vt:lpstr>
      <vt:lpstr>3A1</vt:lpstr>
      <vt:lpstr>3A2</vt:lpstr>
      <vt:lpstr>3A3FSP</vt:lpstr>
      <vt:lpstr>3A3CSP</vt:lpstr>
      <vt:lpstr>4</vt:lpstr>
      <vt:lpstr>4X</vt:lpstr>
      <vt:lpstr>4A SDT</vt:lpstr>
      <vt:lpstr>4A1 SDT</vt:lpstr>
      <vt:lpstr>4A SSS</vt:lpstr>
      <vt:lpstr>4A1 SSS</vt:lpstr>
      <vt:lpstr>4A IMS</vt:lpstr>
      <vt:lpstr>4A1 IMS</vt:lpstr>
      <vt:lpstr>4A FPS</vt:lpstr>
      <vt:lpstr>4A1 FPS</vt:lpstr>
      <vt:lpstr>4A FSP</vt:lpstr>
      <vt:lpstr>4A1 FSP</vt:lpstr>
      <vt:lpstr>4A CSP</vt:lpstr>
      <vt:lpstr>4A1 CSP</vt:lpstr>
      <vt:lpstr>4A EPS</vt:lpstr>
      <vt:lpstr>4A1 EPS</vt:lpstr>
      <vt:lpstr>4A MTS</vt:lpstr>
      <vt:lpstr>4A REP</vt:lpstr>
      <vt:lpstr>4A1 REP</vt:lpstr>
      <vt:lpstr>4A FIS</vt:lpstr>
      <vt:lpstr>4A1 FIS</vt:lpstr>
      <vt:lpstr>4A MAP</vt:lpstr>
      <vt:lpstr>4A1 MAP</vt:lpstr>
      <vt:lpstr>4A CCW</vt:lpstr>
      <vt:lpstr>4A1 CCW</vt:lpstr>
      <vt:lpstr>4A APS</vt:lpstr>
      <vt:lpstr>4A1 APS</vt:lpstr>
      <vt:lpstr>4A NMA</vt:lpstr>
      <vt:lpstr>4A1 NMA</vt:lpstr>
      <vt:lpstr>4A MNP</vt:lpstr>
      <vt:lpstr>4A1 MNP</vt:lpstr>
      <vt:lpstr>4A TCM</vt:lpstr>
      <vt:lpstr>4A1 TCM</vt:lpstr>
      <vt:lpstr>4A TES</vt:lpstr>
      <vt:lpstr>4A1 TES</vt:lpstr>
      <vt:lpstr>4A GAU</vt:lpstr>
      <vt:lpstr>4A1 GAU</vt:lpstr>
      <vt:lpstr>4A RES</vt:lpstr>
      <vt:lpstr>4A1 RES</vt:lpstr>
      <vt:lpstr>4A MOS</vt:lpstr>
      <vt:lpstr>4A1 MOS</vt:lpstr>
      <vt:lpstr>4A HCE</vt:lpstr>
      <vt:lpstr>4A1 HCE</vt:lpstr>
      <vt:lpstr>4A GCM</vt:lpstr>
      <vt:lpstr>4A1 GCM</vt:lpstr>
      <vt:lpstr>4A PAC</vt:lpstr>
      <vt:lpstr>4A1 PAC</vt:lpstr>
      <vt:lpstr>4A ADM</vt:lpstr>
      <vt:lpstr>4A1 ADM</vt:lpstr>
      <vt:lpstr>4A FSS</vt:lpstr>
      <vt:lpstr>4A NPG</vt:lpstr>
      <vt:lpstr>4A WCM</vt:lpstr>
      <vt:lpstr>4A Reserve 1</vt:lpstr>
      <vt:lpstr>4A1 Reserve 1</vt:lpstr>
      <vt:lpstr>4A Reserve 2</vt:lpstr>
      <vt:lpstr>4A1 Reserve 2</vt:lpstr>
      <vt:lpstr>4B</vt:lpstr>
      <vt:lpstr>4C</vt:lpstr>
      <vt:lpstr>4W</vt:lpstr>
      <vt:lpstr>5</vt:lpstr>
      <vt:lpstr>6</vt:lpstr>
      <vt:lpstr>6A</vt:lpstr>
      <vt:lpstr>7</vt:lpstr>
      <vt:lpstr>8</vt:lpstr>
      <vt:lpstr>8A</vt:lpstr>
      <vt:lpstr>8B</vt:lpstr>
      <vt:lpstr>9</vt:lpstr>
      <vt:lpstr>9A</vt:lpstr>
      <vt:lpstr>9B</vt:lpstr>
      <vt:lpstr>10</vt:lpstr>
      <vt:lpstr>10A</vt:lpstr>
      <vt:lpstr>11</vt:lpstr>
      <vt:lpstr>12</vt:lpstr>
      <vt:lpstr>13</vt:lpstr>
      <vt:lpstr>14</vt:lpstr>
      <vt:lpstr>15</vt:lpstr>
      <vt:lpstr>15A</vt:lpstr>
      <vt:lpstr>15B</vt:lpstr>
      <vt:lpstr>16</vt:lpstr>
      <vt:lpstr>17</vt:lpstr>
      <vt:lpstr>EXPENSES</vt:lpstr>
      <vt:lpstr>ENTRY DIAGRAM</vt:lpstr>
      <vt:lpstr>Assumptions</vt:lpstr>
      <vt:lpstr>COUNTY_NAME</vt:lpstr>
      <vt:lpstr>'10'!Print_Area</vt:lpstr>
      <vt:lpstr>'11'!Print_Area</vt:lpstr>
      <vt:lpstr>'15'!Print_Area</vt:lpstr>
      <vt:lpstr>'17'!Print_Area</vt:lpstr>
      <vt:lpstr>'2'!Print_Area</vt:lpstr>
      <vt:lpstr>'2.1'!Print_Area</vt:lpstr>
      <vt:lpstr>'2A&amp;B'!Print_Area</vt:lpstr>
      <vt:lpstr>'2C'!Print_Area</vt:lpstr>
      <vt:lpstr>'2D'!Print_Area</vt:lpstr>
      <vt:lpstr>'2E'!Print_Area</vt:lpstr>
      <vt:lpstr>'3A1'!Print_Area</vt:lpstr>
      <vt:lpstr>'3A2'!Print_Area</vt:lpstr>
      <vt:lpstr>'3A3FSP'!Print_Area</vt:lpstr>
      <vt:lpstr>'4'!Print_Area</vt:lpstr>
      <vt:lpstr>'4X'!Print_Area</vt:lpstr>
      <vt:lpstr>'6'!Print_Area</vt:lpstr>
      <vt:lpstr>'8B'!Print_Area</vt:lpstr>
      <vt:lpstr>EXPENSES!Print_Area</vt:lpstr>
      <vt:lpstr>'11'!Print_Titles</vt:lpstr>
      <vt:lpstr>'2A&amp;B'!Print_Titles</vt:lpstr>
      <vt:lpstr>'2C'!Print_Titles</vt:lpstr>
      <vt:lpstr>'2D'!Print_Titles</vt:lpstr>
      <vt:lpstr>'3A2'!Print_Titles</vt:lpstr>
      <vt:lpstr>'4A ADM'!Print_Titles</vt:lpstr>
      <vt:lpstr>'4A FSS'!Print_Titles</vt:lpstr>
      <vt:lpstr>'4A GAU'!Print_Titles</vt:lpstr>
      <vt:lpstr>'4A MAP'!Print_Titles</vt:lpstr>
      <vt:lpstr>'4A NPG'!Print_Titles</vt:lpstr>
      <vt:lpstr>'4A WCM'!Print_Titles</vt:lpstr>
      <vt:lpstr>EXPENSES!Print_Titles</vt:lpstr>
      <vt:lpstr>Prior_Year</vt:lpstr>
      <vt:lpstr>Year</vt:lpstr>
    </vt:vector>
  </TitlesOfParts>
  <Company>WorkFirst NJ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WorkFirst NJ</dc:creator>
  <cp:lastModifiedBy>M Pagano</cp:lastModifiedBy>
  <cp:lastPrinted>2015-07-21T19:59:49Z</cp:lastPrinted>
  <dcterms:created xsi:type="dcterms:W3CDTF">1999-10-26T16:25:32Z</dcterms:created>
  <dcterms:modified xsi:type="dcterms:W3CDTF">2015-10-13T13:04:06Z</dcterms:modified>
</cp:coreProperties>
</file>